
<file path=[Content_Types].xml><?xml version="1.0" encoding="utf-8"?>
<Types xmlns="http://schemas.openxmlformats.org/package/2006/content-types">
  <Default Extension="png" ContentType="image/png"/>
  <Override PartName="/xl/drawings/drawing9.xml" ContentType="application/vnd.openxmlformats-officedocument.drawing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/>
  <bookViews>
    <workbookView xWindow="150" yWindow="585" windowWidth="28455" windowHeight="13740"/>
  </bookViews>
  <sheets>
    <sheet name="Rekapitulace stavby" sheetId="1" r:id="rId1"/>
    <sheet name="SO 101 -  Polní cesta C24" sheetId="2" r:id="rId2"/>
    <sheet name="VRN - Vedlejší rozpočtové..." sheetId="3" r:id="rId3"/>
    <sheet name="SO 102-1 - Polní cesta C4..." sheetId="4" r:id="rId4"/>
    <sheet name="VRN - Vedlejší rozpočtové..._01" sheetId="5" r:id="rId5"/>
    <sheet name="SO 102-2 - Polní cesta C4..." sheetId="6" r:id="rId6"/>
    <sheet name="VRN - Vedlejší rozpočtové..._02" sheetId="7" r:id="rId7"/>
    <sheet name="SO 104 - Polní cesta C69" sheetId="8" r:id="rId8"/>
    <sheet name="VRN - Vedlejší rozpočtové..._03" sheetId="9" r:id="rId9"/>
    <sheet name="Pokyny pro vyplnění" sheetId="10" r:id="rId10"/>
  </sheets>
  <definedNames>
    <definedName name="_xlnm._FilterDatabase" localSheetId="1" hidden="1">'SO 101 -  Polní cesta C24'!$C$88:$K$400</definedName>
    <definedName name="_xlnm._FilterDatabase" localSheetId="3" hidden="1">'SO 102-1 - Polní cesta C4...'!$C$93:$K$372</definedName>
    <definedName name="_xlnm._FilterDatabase" localSheetId="5" hidden="1">'SO 102-2 - Polní cesta C4...'!$C$92:$K$326</definedName>
    <definedName name="_xlnm._FilterDatabase" localSheetId="7" hidden="1">'SO 104 - Polní cesta C69'!$C$87:$K$303</definedName>
    <definedName name="_xlnm._FilterDatabase" localSheetId="2" hidden="1">'VRN - Vedlejší rozpočtové...'!$C$91:$K$132</definedName>
    <definedName name="_xlnm._FilterDatabase" localSheetId="4" hidden="1">'VRN - Vedlejší rozpočtové..._01'!$C$97:$K$139</definedName>
    <definedName name="_xlnm._FilterDatabase" localSheetId="6" hidden="1">'VRN - Vedlejší rozpočtové..._02'!$C$97:$K$139</definedName>
    <definedName name="_xlnm._FilterDatabase" localSheetId="8" hidden="1">'VRN - Vedlejší rozpočtové..._03'!$C$91:$K$131</definedName>
    <definedName name="_xlnm.Print_Titles" localSheetId="0">'Rekapitulace stavby'!$52:$52</definedName>
    <definedName name="_xlnm.Print_Titles" localSheetId="1">'SO 101 -  Polní cesta C24'!$88:$88</definedName>
    <definedName name="_xlnm.Print_Titles" localSheetId="3">'SO 102-1 - Polní cesta C4...'!$93:$93</definedName>
    <definedName name="_xlnm.Print_Titles" localSheetId="5">'SO 102-2 - Polní cesta C4...'!$92:$92</definedName>
    <definedName name="_xlnm.Print_Titles" localSheetId="7">'SO 104 - Polní cesta C69'!$87:$87</definedName>
    <definedName name="_xlnm.Print_Titles" localSheetId="2">'VRN - Vedlejší rozpočtové...'!$91:$91</definedName>
    <definedName name="_xlnm.Print_Titles" localSheetId="4">'VRN - Vedlejší rozpočtové..._01'!$97:$97</definedName>
    <definedName name="_xlnm.Print_Titles" localSheetId="6">'VRN - Vedlejší rozpočtové..._02'!$97:$97</definedName>
    <definedName name="_xlnm.Print_Titles" localSheetId="8">'VRN - Vedlejší rozpočtové..._03'!$91:$91</definedName>
    <definedName name="_xlnm.Print_Area" localSheetId="9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stavby'!$C$42:$AQ$68</definedName>
    <definedName name="_xlnm.Print_Area" localSheetId="1">'SO 101 -  Polní cesta C24'!$C$4:$J$39,'SO 101 -  Polní cesta C24'!$C$45:$J$70,'SO 101 -  Polní cesta C24'!$C$76:$K$400</definedName>
    <definedName name="_xlnm.Print_Area" localSheetId="3">'SO 102-1 - Polní cesta C4...'!$C$4:$J$41,'SO 102-1 - Polní cesta C4...'!$C$47:$J$73,'SO 102-1 - Polní cesta C4...'!$C$79:$K$372</definedName>
    <definedName name="_xlnm.Print_Area" localSheetId="5">'SO 102-2 - Polní cesta C4...'!$C$4:$J$41,'SO 102-2 - Polní cesta C4...'!$C$47:$J$72,'SO 102-2 - Polní cesta C4...'!$C$78:$K$326</definedName>
    <definedName name="_xlnm.Print_Area" localSheetId="7">'SO 104 - Polní cesta C69'!$C$4:$J$39,'SO 104 - Polní cesta C69'!$C$45:$J$69,'SO 104 - Polní cesta C69'!$C$75:$K$303</definedName>
    <definedName name="_xlnm.Print_Area" localSheetId="2">'VRN - Vedlejší rozpočtové...'!$C$4:$J$41,'VRN - Vedlejší rozpočtové...'!$C$47:$J$71,'VRN - Vedlejší rozpočtové...'!$C$77:$K$132</definedName>
    <definedName name="_xlnm.Print_Area" localSheetId="4">'VRN - Vedlejší rozpočtové..._01'!$C$4:$J$43,'VRN - Vedlejší rozpočtové..._01'!$C$49:$J$75,'VRN - Vedlejší rozpočtové..._01'!$C$81:$K$139</definedName>
    <definedName name="_xlnm.Print_Area" localSheetId="6">'VRN - Vedlejší rozpočtové..._02'!$C$4:$J$43,'VRN - Vedlejší rozpočtové..._02'!$C$49:$J$75,'VRN - Vedlejší rozpočtové..._02'!$C$81:$K$139</definedName>
    <definedName name="_xlnm.Print_Area" localSheetId="8">'VRN - Vedlejší rozpočtové..._03'!$C$4:$J$41,'VRN - Vedlejší rozpočtové..._03'!$C$47:$J$71,'VRN - Vedlejší rozpočtové..._03'!$C$77:$K$131</definedName>
  </definedNames>
  <calcPr calcId="125725"/>
</workbook>
</file>

<file path=xl/calcChain.xml><?xml version="1.0" encoding="utf-8"?>
<calcChain xmlns="http://schemas.openxmlformats.org/spreadsheetml/2006/main">
  <c r="J39" i="9"/>
  <c r="J38"/>
  <c r="AY67" i="1"/>
  <c r="J37" i="9"/>
  <c r="AX67" i="1" s="1"/>
  <c r="BI129" i="9"/>
  <c r="BH129"/>
  <c r="BG129"/>
  <c r="BF129"/>
  <c r="T129"/>
  <c r="T128"/>
  <c r="R129"/>
  <c r="R128"/>
  <c r="P129"/>
  <c r="P128"/>
  <c r="BI125"/>
  <c r="BH125"/>
  <c r="BG125"/>
  <c r="BF125"/>
  <c r="T125"/>
  <c r="T124"/>
  <c r="R125"/>
  <c r="R124"/>
  <c r="P125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T110" s="1"/>
  <c r="R111"/>
  <c r="R110" s="1"/>
  <c r="P111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6"/>
  <c r="BH96"/>
  <c r="BG96"/>
  <c r="BF96"/>
  <c r="T96"/>
  <c r="R96"/>
  <c r="P96"/>
  <c r="J89"/>
  <c r="J88"/>
  <c r="F88"/>
  <c r="F86"/>
  <c r="E84"/>
  <c r="J59"/>
  <c r="J58"/>
  <c r="F58"/>
  <c r="F56"/>
  <c r="E54"/>
  <c r="J20"/>
  <c r="E20"/>
  <c r="F89" s="1"/>
  <c r="J19"/>
  <c r="J14"/>
  <c r="J86" s="1"/>
  <c r="E7"/>
  <c r="E50" s="1"/>
  <c r="J37" i="8"/>
  <c r="J36"/>
  <c r="AY66" i="1"/>
  <c r="J35" i="8"/>
  <c r="AX66" i="1"/>
  <c r="BI302" i="8"/>
  <c r="BH302"/>
  <c r="BG302"/>
  <c r="BF302"/>
  <c r="T302"/>
  <c r="T301"/>
  <c r="R302"/>
  <c r="R301" s="1"/>
  <c r="P302"/>
  <c r="P301"/>
  <c r="BI295"/>
  <c r="BH295"/>
  <c r="BG295"/>
  <c r="BF295"/>
  <c r="T295"/>
  <c r="R295"/>
  <c r="P295"/>
  <c r="BI290"/>
  <c r="BH290"/>
  <c r="BG290"/>
  <c r="BF290"/>
  <c r="T290"/>
  <c r="R290"/>
  <c r="P290"/>
  <c r="BI285"/>
  <c r="BH285"/>
  <c r="BG285"/>
  <c r="BF285"/>
  <c r="T285"/>
  <c r="R285"/>
  <c r="P285"/>
  <c r="BI281"/>
  <c r="BH281"/>
  <c r="BG281"/>
  <c r="BF281"/>
  <c r="T281"/>
  <c r="R281"/>
  <c r="P281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2"/>
  <c r="BH252"/>
  <c r="BG252"/>
  <c r="BF252"/>
  <c r="T252"/>
  <c r="R252"/>
  <c r="P252"/>
  <c r="BI245"/>
  <c r="BH245"/>
  <c r="BG245"/>
  <c r="BF245"/>
  <c r="T245"/>
  <c r="R245"/>
  <c r="P245"/>
  <c r="BI238"/>
  <c r="BH238"/>
  <c r="BG238"/>
  <c r="BF238"/>
  <c r="T238"/>
  <c r="R238"/>
  <c r="P238"/>
  <c r="BI231"/>
  <c r="BH231"/>
  <c r="BG231"/>
  <c r="BF231"/>
  <c r="T231"/>
  <c r="R231"/>
  <c r="P231"/>
  <c r="BI224"/>
  <c r="BH224"/>
  <c r="BG224"/>
  <c r="BF224"/>
  <c r="T224"/>
  <c r="R224"/>
  <c r="P224"/>
  <c r="BI217"/>
  <c r="BH217"/>
  <c r="BG217"/>
  <c r="BF217"/>
  <c r="T217"/>
  <c r="R217"/>
  <c r="P217"/>
  <c r="BI215"/>
  <c r="BH215"/>
  <c r="BG215"/>
  <c r="BF215"/>
  <c r="T215"/>
  <c r="R215"/>
  <c r="P215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49"/>
  <c r="BH149"/>
  <c r="BG149"/>
  <c r="BF149"/>
  <c r="T149"/>
  <c r="R149"/>
  <c r="P149"/>
  <c r="BI146"/>
  <c r="BH146"/>
  <c r="BG146"/>
  <c r="BF146"/>
  <c r="T146"/>
  <c r="R146"/>
  <c r="P146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82"/>
  <c r="E7"/>
  <c r="E48" s="1"/>
  <c r="J41" i="7"/>
  <c r="J40"/>
  <c r="AY64" i="1"/>
  <c r="J39" i="7"/>
  <c r="AX64" i="1"/>
  <c r="BI137" i="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T129"/>
  <c r="R130"/>
  <c r="R129"/>
  <c r="P130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T115" s="1"/>
  <c r="R116"/>
  <c r="R115"/>
  <c r="P116"/>
  <c r="P115" s="1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J95"/>
  <c r="J94"/>
  <c r="F94"/>
  <c r="F92"/>
  <c r="E90"/>
  <c r="J63"/>
  <c r="J62"/>
  <c r="F62"/>
  <c r="F60"/>
  <c r="E58"/>
  <c r="J22"/>
  <c r="E22"/>
  <c r="F63"/>
  <c r="J21"/>
  <c r="J16"/>
  <c r="J92" s="1"/>
  <c r="E7"/>
  <c r="E84"/>
  <c r="J39" i="6"/>
  <c r="J38"/>
  <c r="AY63" i="1"/>
  <c r="J37" i="6"/>
  <c r="AX63" i="1"/>
  <c r="BI325" i="6"/>
  <c r="BH325"/>
  <c r="BG325"/>
  <c r="BF325"/>
  <c r="T325"/>
  <c r="T324"/>
  <c r="R325"/>
  <c r="R324" s="1"/>
  <c r="P325"/>
  <c r="P324"/>
  <c r="BI320"/>
  <c r="BH320"/>
  <c r="BG320"/>
  <c r="BF320"/>
  <c r="T320"/>
  <c r="R320"/>
  <c r="P320"/>
  <c r="BI315"/>
  <c r="BH315"/>
  <c r="BG315"/>
  <c r="BF315"/>
  <c r="T315"/>
  <c r="R315"/>
  <c r="P315"/>
  <c r="BI310"/>
  <c r="BH310"/>
  <c r="BG310"/>
  <c r="BF310"/>
  <c r="T310"/>
  <c r="R310"/>
  <c r="P310"/>
  <c r="BI305"/>
  <c r="BH305"/>
  <c r="BG305"/>
  <c r="BF305"/>
  <c r="T305"/>
  <c r="R305"/>
  <c r="P305"/>
  <c r="BI301"/>
  <c r="BH301"/>
  <c r="BG301"/>
  <c r="BF301"/>
  <c r="T301"/>
  <c r="R301"/>
  <c r="P301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1"/>
  <c r="BH281"/>
  <c r="BG281"/>
  <c r="BF281"/>
  <c r="T281"/>
  <c r="R281"/>
  <c r="P281"/>
  <c r="BI274"/>
  <c r="BH274"/>
  <c r="BG274"/>
  <c r="BF274"/>
  <c r="T274"/>
  <c r="R274"/>
  <c r="P274"/>
  <c r="BI267"/>
  <c r="BH267"/>
  <c r="BG267"/>
  <c r="BF267"/>
  <c r="T267"/>
  <c r="R267"/>
  <c r="P267"/>
  <c r="BI260"/>
  <c r="BH260"/>
  <c r="BG260"/>
  <c r="BF260"/>
  <c r="T260"/>
  <c r="R260"/>
  <c r="P260"/>
  <c r="BI253"/>
  <c r="BH253"/>
  <c r="BG253"/>
  <c r="BF253"/>
  <c r="T253"/>
  <c r="R253"/>
  <c r="P253"/>
  <c r="BI245"/>
  <c r="BH245"/>
  <c r="BG245"/>
  <c r="BF245"/>
  <c r="T245"/>
  <c r="R245"/>
  <c r="P245"/>
  <c r="BI237"/>
  <c r="BH237"/>
  <c r="BG237"/>
  <c r="BF237"/>
  <c r="T237"/>
  <c r="R237"/>
  <c r="P237"/>
  <c r="BI233"/>
  <c r="BH233"/>
  <c r="BG233"/>
  <c r="BF233"/>
  <c r="T233"/>
  <c r="R233"/>
  <c r="P233"/>
  <c r="BI231"/>
  <c r="BH231"/>
  <c r="BG231"/>
  <c r="BF231"/>
  <c r="T231"/>
  <c r="R231"/>
  <c r="P231"/>
  <c r="BI224"/>
  <c r="BH224"/>
  <c r="BG224"/>
  <c r="BF224"/>
  <c r="T224"/>
  <c r="R224"/>
  <c r="P224"/>
  <c r="BI220"/>
  <c r="BH220"/>
  <c r="BG220"/>
  <c r="BF220"/>
  <c r="T220"/>
  <c r="R220"/>
  <c r="P220"/>
  <c r="BI215"/>
  <c r="BH215"/>
  <c r="BG215"/>
  <c r="BF215"/>
  <c r="T215"/>
  <c r="R215"/>
  <c r="P215"/>
  <c r="BI209"/>
  <c r="BH209"/>
  <c r="BG209"/>
  <c r="BF209"/>
  <c r="T209"/>
  <c r="R209"/>
  <c r="P209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2"/>
  <c r="BH162"/>
  <c r="BG162"/>
  <c r="BF162"/>
  <c r="T162"/>
  <c r="R162"/>
  <c r="P162"/>
  <c r="BI160"/>
  <c r="BH160"/>
  <c r="BG160"/>
  <c r="BF160"/>
  <c r="T160"/>
  <c r="R160"/>
  <c r="P160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J90"/>
  <c r="J89"/>
  <c r="F89"/>
  <c r="F87"/>
  <c r="E85"/>
  <c r="J59"/>
  <c r="J58"/>
  <c r="F58"/>
  <c r="F56"/>
  <c r="E54"/>
  <c r="J20"/>
  <c r="E20"/>
  <c r="F90" s="1"/>
  <c r="J19"/>
  <c r="J14"/>
  <c r="J87" s="1"/>
  <c r="E7"/>
  <c r="E81"/>
  <c r="J41" i="5"/>
  <c r="J40"/>
  <c r="AY61" i="1"/>
  <c r="J39" i="5"/>
  <c r="AX61" i="1"/>
  <c r="BI137" i="5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T129"/>
  <c r="R130"/>
  <c r="R129"/>
  <c r="P130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T115"/>
  <c r="R116"/>
  <c r="R115" s="1"/>
  <c r="P116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J95"/>
  <c r="J94"/>
  <c r="F94"/>
  <c r="F92"/>
  <c r="E90"/>
  <c r="J63"/>
  <c r="J62"/>
  <c r="F62"/>
  <c r="F60"/>
  <c r="E58"/>
  <c r="J22"/>
  <c r="E22"/>
  <c r="F95"/>
  <c r="J21"/>
  <c r="J16"/>
  <c r="J92" s="1"/>
  <c r="E7"/>
  <c r="E84" s="1"/>
  <c r="J39" i="4"/>
  <c r="J38"/>
  <c r="AY60" i="1"/>
  <c r="J37" i="4"/>
  <c r="AX60" i="1"/>
  <c r="BI371" i="4"/>
  <c r="BH371"/>
  <c r="BG371"/>
  <c r="BF371"/>
  <c r="T371"/>
  <c r="T370"/>
  <c r="R371"/>
  <c r="R370"/>
  <c r="P371"/>
  <c r="P370"/>
  <c r="BI368"/>
  <c r="BH368"/>
  <c r="BG368"/>
  <c r="BF368"/>
  <c r="T368"/>
  <c r="R368"/>
  <c r="P368"/>
  <c r="BI365"/>
  <c r="BH365"/>
  <c r="BG365"/>
  <c r="BF365"/>
  <c r="T365"/>
  <c r="R365"/>
  <c r="P365"/>
  <c r="BI363"/>
  <c r="BH363"/>
  <c r="BG363"/>
  <c r="BF363"/>
  <c r="T363"/>
  <c r="R363"/>
  <c r="P363"/>
  <c r="BI356"/>
  <c r="BH356"/>
  <c r="BG356"/>
  <c r="BF356"/>
  <c r="T356"/>
  <c r="R356"/>
  <c r="P356"/>
  <c r="BI352"/>
  <c r="BH352"/>
  <c r="BG352"/>
  <c r="BF352"/>
  <c r="T352"/>
  <c r="R352"/>
  <c r="P352"/>
  <c r="BI347"/>
  <c r="BH347"/>
  <c r="BG347"/>
  <c r="BF347"/>
  <c r="T347"/>
  <c r="R347"/>
  <c r="P347"/>
  <c r="BI342"/>
  <c r="BH342"/>
  <c r="BG342"/>
  <c r="BF342"/>
  <c r="T342"/>
  <c r="R342"/>
  <c r="P342"/>
  <c r="BI336"/>
  <c r="BH336"/>
  <c r="BG336"/>
  <c r="BF336"/>
  <c r="T336"/>
  <c r="R336"/>
  <c r="P336"/>
  <c r="BI329"/>
  <c r="BH329"/>
  <c r="BG329"/>
  <c r="BF329"/>
  <c r="T329"/>
  <c r="R329"/>
  <c r="P329"/>
  <c r="BI322"/>
  <c r="BH322"/>
  <c r="BG322"/>
  <c r="BF322"/>
  <c r="T322"/>
  <c r="R322"/>
  <c r="P322"/>
  <c r="BI315"/>
  <c r="BH315"/>
  <c r="BG315"/>
  <c r="BF315"/>
  <c r="T315"/>
  <c r="R315"/>
  <c r="P315"/>
  <c r="BI311"/>
  <c r="BH311"/>
  <c r="BG311"/>
  <c r="BF311"/>
  <c r="T311"/>
  <c r="R311"/>
  <c r="P311"/>
  <c r="BI306"/>
  <c r="BH306"/>
  <c r="BG306"/>
  <c r="BF306"/>
  <c r="T306"/>
  <c r="R306"/>
  <c r="P306"/>
  <c r="BI305"/>
  <c r="BH305"/>
  <c r="BG305"/>
  <c r="BF305"/>
  <c r="T305"/>
  <c r="R305"/>
  <c r="P305"/>
  <c r="BI301"/>
  <c r="BH301"/>
  <c r="BG301"/>
  <c r="BF301"/>
  <c r="T301"/>
  <c r="R301"/>
  <c r="P301"/>
  <c r="BI296"/>
  <c r="BH296"/>
  <c r="BG296"/>
  <c r="BF296"/>
  <c r="T296"/>
  <c r="R296"/>
  <c r="P296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82"/>
  <c r="BH282"/>
  <c r="BG282"/>
  <c r="BF282"/>
  <c r="T282"/>
  <c r="R282"/>
  <c r="P282"/>
  <c r="BI275"/>
  <c r="BH275"/>
  <c r="BG275"/>
  <c r="BF275"/>
  <c r="T275"/>
  <c r="R275"/>
  <c r="P275"/>
  <c r="BI268"/>
  <c r="BH268"/>
  <c r="BG268"/>
  <c r="BF268"/>
  <c r="T268"/>
  <c r="R268"/>
  <c r="P268"/>
  <c r="BI261"/>
  <c r="BH261"/>
  <c r="BG261"/>
  <c r="BF261"/>
  <c r="T261"/>
  <c r="R261"/>
  <c r="P261"/>
  <c r="BI254"/>
  <c r="BH254"/>
  <c r="BG254"/>
  <c r="BF254"/>
  <c r="T254"/>
  <c r="R254"/>
  <c r="P254"/>
  <c r="BI247"/>
  <c r="BH247"/>
  <c r="BG247"/>
  <c r="BF247"/>
  <c r="T247"/>
  <c r="R247"/>
  <c r="P247"/>
  <c r="BI240"/>
  <c r="BH240"/>
  <c r="BG240"/>
  <c r="BF240"/>
  <c r="T240"/>
  <c r="R240"/>
  <c r="P240"/>
  <c r="BI238"/>
  <c r="BH238"/>
  <c r="BG238"/>
  <c r="BF238"/>
  <c r="T238"/>
  <c r="R238"/>
  <c r="P238"/>
  <c r="BI232"/>
  <c r="BH232"/>
  <c r="BG232"/>
  <c r="BF232"/>
  <c r="T232"/>
  <c r="R232"/>
  <c r="P232"/>
  <c r="BI224"/>
  <c r="BH224"/>
  <c r="BG224"/>
  <c r="BF224"/>
  <c r="T224"/>
  <c r="R224"/>
  <c r="P224"/>
  <c r="BI217"/>
  <c r="BH217"/>
  <c r="BG217"/>
  <c r="BF217"/>
  <c r="T217"/>
  <c r="R217"/>
  <c r="P217"/>
  <c r="BI208"/>
  <c r="BH208"/>
  <c r="BG208"/>
  <c r="BF208"/>
  <c r="T208"/>
  <c r="R208"/>
  <c r="P208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88"/>
  <c r="BH188"/>
  <c r="BG188"/>
  <c r="BF188"/>
  <c r="T188"/>
  <c r="R188"/>
  <c r="P188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5"/>
  <c r="BH165"/>
  <c r="BG165"/>
  <c r="BF165"/>
  <c r="T165"/>
  <c r="R165"/>
  <c r="P165"/>
  <c r="BI162"/>
  <c r="BH162"/>
  <c r="BG162"/>
  <c r="BF162"/>
  <c r="T162"/>
  <c r="R162"/>
  <c r="P162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J91"/>
  <c r="J90"/>
  <c r="F90"/>
  <c r="F88"/>
  <c r="E86"/>
  <c r="J59"/>
  <c r="J58"/>
  <c r="F58"/>
  <c r="F56"/>
  <c r="E54"/>
  <c r="J20"/>
  <c r="E20"/>
  <c r="F91"/>
  <c r="J19"/>
  <c r="J14"/>
  <c r="J88"/>
  <c r="E7"/>
  <c r="E82" s="1"/>
  <c r="J39" i="3"/>
  <c r="J38"/>
  <c r="AY57" i="1"/>
  <c r="J37" i="3"/>
  <c r="AX57" i="1" s="1"/>
  <c r="BI130" i="3"/>
  <c r="BH130"/>
  <c r="BG130"/>
  <c r="BF130"/>
  <c r="T130"/>
  <c r="T129"/>
  <c r="R130"/>
  <c r="R129" s="1"/>
  <c r="P130"/>
  <c r="P129"/>
  <c r="BI126"/>
  <c r="BH126"/>
  <c r="BG126"/>
  <c r="BF126"/>
  <c r="T126"/>
  <c r="T125" s="1"/>
  <c r="R126"/>
  <c r="R125"/>
  <c r="P126"/>
  <c r="P125" s="1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T111" s="1"/>
  <c r="R112"/>
  <c r="R111"/>
  <c r="P112"/>
  <c r="P111" s="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6"/>
  <c r="BH96"/>
  <c r="BG96"/>
  <c r="BF96"/>
  <c r="T96"/>
  <c r="R96"/>
  <c r="P96"/>
  <c r="J89"/>
  <c r="J88"/>
  <c r="F88"/>
  <c r="F86"/>
  <c r="E84"/>
  <c r="J59"/>
  <c r="J58"/>
  <c r="F58"/>
  <c r="F56"/>
  <c r="E54"/>
  <c r="J20"/>
  <c r="E20"/>
  <c r="F59"/>
  <c r="J19"/>
  <c r="J14"/>
  <c r="J86" s="1"/>
  <c r="E7"/>
  <c r="E50" s="1"/>
  <c r="J37" i="2"/>
  <c r="J36"/>
  <c r="AY56" i="1"/>
  <c r="J35" i="2"/>
  <c r="AX56" i="1"/>
  <c r="BI399" i="2"/>
  <c r="BH399"/>
  <c r="BG399"/>
  <c r="BF399"/>
  <c r="T399"/>
  <c r="T398"/>
  <c r="R399"/>
  <c r="R398" s="1"/>
  <c r="P399"/>
  <c r="P398"/>
  <c r="BI396"/>
  <c r="BH396"/>
  <c r="BG396"/>
  <c r="BF396"/>
  <c r="T396"/>
  <c r="R396"/>
  <c r="P396"/>
  <c r="BI393"/>
  <c r="BH393"/>
  <c r="BG393"/>
  <c r="BF393"/>
  <c r="T393"/>
  <c r="R393"/>
  <c r="P393"/>
  <c r="BI391"/>
  <c r="BH391"/>
  <c r="BG391"/>
  <c r="BF391"/>
  <c r="T391"/>
  <c r="R391"/>
  <c r="P391"/>
  <c r="BI387"/>
  <c r="BH387"/>
  <c r="BG387"/>
  <c r="BF387"/>
  <c r="T387"/>
  <c r="R387"/>
  <c r="P387"/>
  <c r="BI380"/>
  <c r="BH380"/>
  <c r="BG380"/>
  <c r="BF380"/>
  <c r="T380"/>
  <c r="R380"/>
  <c r="P380"/>
  <c r="BI375"/>
  <c r="BH375"/>
  <c r="BG375"/>
  <c r="BF375"/>
  <c r="T375"/>
  <c r="R375"/>
  <c r="P375"/>
  <c r="BI370"/>
  <c r="BH370"/>
  <c r="BG370"/>
  <c r="BF370"/>
  <c r="T370"/>
  <c r="R370"/>
  <c r="P370"/>
  <c r="BI366"/>
  <c r="BH366"/>
  <c r="BG366"/>
  <c r="BF366"/>
  <c r="T366"/>
  <c r="R366"/>
  <c r="P366"/>
  <c r="BI361"/>
  <c r="BH361"/>
  <c r="BG361"/>
  <c r="BF361"/>
  <c r="T361"/>
  <c r="R361"/>
  <c r="P361"/>
  <c r="BI359"/>
  <c r="BH359"/>
  <c r="BG359"/>
  <c r="BF359"/>
  <c r="T359"/>
  <c r="R359"/>
  <c r="P359"/>
  <c r="BI356"/>
  <c r="BH356"/>
  <c r="BG356"/>
  <c r="BF356"/>
  <c r="T356"/>
  <c r="R356"/>
  <c r="P356"/>
  <c r="BI351"/>
  <c r="BH351"/>
  <c r="BG351"/>
  <c r="BF351"/>
  <c r="T351"/>
  <c r="R351"/>
  <c r="P351"/>
  <c r="BI346"/>
  <c r="BH346"/>
  <c r="BG346"/>
  <c r="BF346"/>
  <c r="T346"/>
  <c r="R346"/>
  <c r="P346"/>
  <c r="BI342"/>
  <c r="BH342"/>
  <c r="BG342"/>
  <c r="BF342"/>
  <c r="T342"/>
  <c r="R342"/>
  <c r="P342"/>
  <c r="BI337"/>
  <c r="BH337"/>
  <c r="BG337"/>
  <c r="BF337"/>
  <c r="T337"/>
  <c r="R337"/>
  <c r="P337"/>
  <c r="BI331"/>
  <c r="BH331"/>
  <c r="BG331"/>
  <c r="BF331"/>
  <c r="T331"/>
  <c r="R331"/>
  <c r="P331"/>
  <c r="BI324"/>
  <c r="BH324"/>
  <c r="BG324"/>
  <c r="BF324"/>
  <c r="T324"/>
  <c r="R324"/>
  <c r="P324"/>
  <c r="BI320"/>
  <c r="BH320"/>
  <c r="BG320"/>
  <c r="BF320"/>
  <c r="T320"/>
  <c r="R320"/>
  <c r="P320"/>
  <c r="BI315"/>
  <c r="BH315"/>
  <c r="BG315"/>
  <c r="BF315"/>
  <c r="T315"/>
  <c r="R315"/>
  <c r="P315"/>
  <c r="BI310"/>
  <c r="BH310"/>
  <c r="BG310"/>
  <c r="BF310"/>
  <c r="T310"/>
  <c r="R310"/>
  <c r="P310"/>
  <c r="BI308"/>
  <c r="BH308"/>
  <c r="BG308"/>
  <c r="BF308"/>
  <c r="T308"/>
  <c r="R308"/>
  <c r="P308"/>
  <c r="BI305"/>
  <c r="BH305"/>
  <c r="BG305"/>
  <c r="BF305"/>
  <c r="T305"/>
  <c r="R305"/>
  <c r="P305"/>
  <c r="BI300"/>
  <c r="BH300"/>
  <c r="BG300"/>
  <c r="BF300"/>
  <c r="T300"/>
  <c r="R300"/>
  <c r="P300"/>
  <c r="BI296"/>
  <c r="BH296"/>
  <c r="BG296"/>
  <c r="BF296"/>
  <c r="T296"/>
  <c r="R296"/>
  <c r="P296"/>
  <c r="BI293"/>
  <c r="BH293"/>
  <c r="BG293"/>
  <c r="BF293"/>
  <c r="T293"/>
  <c r="R293"/>
  <c r="P293"/>
  <c r="BI286"/>
  <c r="BH286"/>
  <c r="BG286"/>
  <c r="BF286"/>
  <c r="T286"/>
  <c r="R286"/>
  <c r="P286"/>
  <c r="BI279"/>
  <c r="BH279"/>
  <c r="BG279"/>
  <c r="BF279"/>
  <c r="T279"/>
  <c r="R279"/>
  <c r="P279"/>
  <c r="BI272"/>
  <c r="BH272"/>
  <c r="BG272"/>
  <c r="BF272"/>
  <c r="T272"/>
  <c r="R272"/>
  <c r="P272"/>
  <c r="BI265"/>
  <c r="BH265"/>
  <c r="BG265"/>
  <c r="BF265"/>
  <c r="T265"/>
  <c r="R265"/>
  <c r="P265"/>
  <c r="BI258"/>
  <c r="BH258"/>
  <c r="BG258"/>
  <c r="BF258"/>
  <c r="T258"/>
  <c r="R258"/>
  <c r="P258"/>
  <c r="BI247"/>
  <c r="BH247"/>
  <c r="BG247"/>
  <c r="BF247"/>
  <c r="T247"/>
  <c r="R247"/>
  <c r="P247"/>
  <c r="BI245"/>
  <c r="BH245"/>
  <c r="BG245"/>
  <c r="BF245"/>
  <c r="T245"/>
  <c r="R245"/>
  <c r="P245"/>
  <c r="BI239"/>
  <c r="BH239"/>
  <c r="BG239"/>
  <c r="BF239"/>
  <c r="T239"/>
  <c r="R239"/>
  <c r="P239"/>
  <c r="BI232"/>
  <c r="BH232"/>
  <c r="BG232"/>
  <c r="BF232"/>
  <c r="T232"/>
  <c r="R232"/>
  <c r="P232"/>
  <c r="BI224"/>
  <c r="BH224"/>
  <c r="BG224"/>
  <c r="BF224"/>
  <c r="T224"/>
  <c r="R224"/>
  <c r="P224"/>
  <c r="BI215"/>
  <c r="BH215"/>
  <c r="BG215"/>
  <c r="BF215"/>
  <c r="T215"/>
  <c r="R215"/>
  <c r="P215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3"/>
  <c r="BH153"/>
  <c r="BG153"/>
  <c r="BF153"/>
  <c r="T153"/>
  <c r="R153"/>
  <c r="P153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R120"/>
  <c r="P120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55"/>
  <c r="J17"/>
  <c r="J12"/>
  <c r="J52" s="1"/>
  <c r="E7"/>
  <c r="E79" s="1"/>
  <c r="L50" i="1"/>
  <c r="AM50"/>
  <c r="AM49"/>
  <c r="L49"/>
  <c r="AM47"/>
  <c r="L47"/>
  <c r="L45"/>
  <c r="L44"/>
  <c r="J300" i="2"/>
  <c r="BK194"/>
  <c r="BK101"/>
  <c r="J359"/>
  <c r="BK143"/>
  <c r="BK286"/>
  <c r="BK168"/>
  <c r="J97"/>
  <c r="J361"/>
  <c r="BK200"/>
  <c r="J107"/>
  <c r="BK130" i="3"/>
  <c r="J336" i="4"/>
  <c r="J173"/>
  <c r="BK101"/>
  <c r="J254"/>
  <c r="J165"/>
  <c r="BK142"/>
  <c r="BK347"/>
  <c r="BK195"/>
  <c r="J105"/>
  <c r="J224"/>
  <c r="J116" i="5"/>
  <c r="J267" i="6"/>
  <c r="BK198"/>
  <c r="J137"/>
  <c r="J325"/>
  <c r="BK153"/>
  <c r="J301"/>
  <c r="J195"/>
  <c r="J153"/>
  <c r="J112" i="7"/>
  <c r="BK123"/>
  <c r="J281" i="8"/>
  <c r="J238"/>
  <c r="BK113"/>
  <c r="J189"/>
  <c r="BK120"/>
  <c r="BK238"/>
  <c r="J192"/>
  <c r="BK97"/>
  <c r="BK164"/>
  <c r="J104" i="9"/>
  <c r="J366" i="2"/>
  <c r="J265"/>
  <c r="BK110"/>
  <c r="BK324"/>
  <c r="BK127"/>
  <c r="BK310"/>
  <c r="J183"/>
  <c r="J103"/>
  <c r="J351"/>
  <c r="J190"/>
  <c r="J130" i="3"/>
  <c r="BK108"/>
  <c r="J282" i="4"/>
  <c r="J142"/>
  <c r="BK261"/>
  <c r="BK173"/>
  <c r="BK129"/>
  <c r="BK268"/>
  <c r="J188"/>
  <c r="J371"/>
  <c r="J293"/>
  <c r="BK140"/>
  <c r="J123" i="5"/>
  <c r="J260" i="6"/>
  <c r="BK220"/>
  <c r="J174"/>
  <c r="BK118"/>
  <c r="J284"/>
  <c r="BK139"/>
  <c r="BK201"/>
  <c r="BK145"/>
  <c r="J137" i="7"/>
  <c r="BK112"/>
  <c r="BK231" i="8"/>
  <c r="J135"/>
  <c r="J107"/>
  <c r="BK181"/>
  <c r="J93"/>
  <c r="BK149"/>
  <c r="J107" i="9"/>
  <c r="J346" i="2"/>
  <c r="J176"/>
  <c r="BK105"/>
  <c r="J305"/>
  <c r="BK113"/>
  <c r="BK296"/>
  <c r="J153"/>
  <c r="J95"/>
  <c r="J247"/>
  <c r="BK146"/>
  <c r="J105" i="3"/>
  <c r="J240" i="4"/>
  <c r="BK148"/>
  <c r="BK371"/>
  <c r="J133"/>
  <c r="J315"/>
  <c r="BK175"/>
  <c r="BK363"/>
  <c r="J201"/>
  <c r="J126" i="5"/>
  <c r="BK116"/>
  <c r="BK288" i="6"/>
  <c r="BK195"/>
  <c r="J132"/>
  <c r="J315"/>
  <c r="J237"/>
  <c r="J108"/>
  <c r="J224"/>
  <c r="BK180"/>
  <c r="J106"/>
  <c r="J262" i="8"/>
  <c r="BK146"/>
  <c r="BK290"/>
  <c r="BK95"/>
  <c r="J198"/>
  <c r="J120"/>
  <c r="BK195"/>
  <c r="BK99"/>
  <c r="BK101" i="9"/>
  <c r="BK320" i="2"/>
  <c r="BK180"/>
  <c r="BK103"/>
  <c r="BK346"/>
  <c r="BK131"/>
  <c r="J293"/>
  <c r="J165"/>
  <c r="BK93"/>
  <c r="BK315"/>
  <c r="J182"/>
  <c r="BK95"/>
  <c r="BK116" i="3"/>
  <c r="BK301" i="4"/>
  <c r="BK165"/>
  <c r="J347"/>
  <c r="BK136"/>
  <c r="J197"/>
  <c r="J322"/>
  <c r="J171"/>
  <c r="BK123" i="5"/>
  <c r="BK106"/>
  <c r="BK224" i="6"/>
  <c r="J168"/>
  <c r="BK110"/>
  <c r="BK253"/>
  <c r="BK104"/>
  <c r="J215"/>
  <c r="J110"/>
  <c r="BK259" i="8"/>
  <c r="J285"/>
  <c r="J140"/>
  <c r="J224"/>
  <c r="BK167"/>
  <c r="J295"/>
  <c r="BK157"/>
  <c r="BK118" i="9"/>
  <c r="J96"/>
  <c r="BK370" i="2"/>
  <c r="J208"/>
  <c r="J124"/>
  <c r="BK258"/>
  <c r="BK337"/>
  <c r="BK224"/>
  <c r="BK138"/>
  <c r="BK399"/>
  <c r="J310"/>
  <c r="J185"/>
  <c r="J92"/>
  <c r="BK102" i="3"/>
  <c r="BK197" i="4"/>
  <c r="BK122"/>
  <c r="BK232"/>
  <c r="J175"/>
  <c r="J138"/>
  <c r="BK368"/>
  <c r="BK180"/>
  <c r="BK97"/>
  <c r="J285"/>
  <c r="BK109" i="5"/>
  <c r="BK305" i="6"/>
  <c r="BK215"/>
  <c r="BK155"/>
  <c r="J98"/>
  <c r="J192"/>
  <c r="J102"/>
  <c r="BK209"/>
  <c r="J139"/>
  <c r="J130" i="7"/>
  <c r="BK130"/>
  <c r="BK120"/>
  <c r="J266" i="8"/>
  <c r="BK215"/>
  <c r="BK140"/>
  <c r="BK262"/>
  <c r="J101"/>
  <c r="J209"/>
  <c r="BK132"/>
  <c r="J278"/>
  <c r="J124"/>
  <c r="BK115" i="9"/>
  <c r="BK305" i="2"/>
  <c r="J198"/>
  <c r="BK97"/>
  <c r="J356"/>
  <c r="J180"/>
  <c r="J215"/>
  <c r="J159"/>
  <c r="AS65" i="1"/>
  <c r="BK161" i="2"/>
  <c r="BK126" i="3"/>
  <c r="BK352" i="4"/>
  <c r="BK208"/>
  <c r="J119"/>
  <c r="BK224"/>
  <c r="BK162"/>
  <c r="J140"/>
  <c r="BK329"/>
  <c r="J162"/>
  <c r="BK336"/>
  <c r="J275"/>
  <c r="BK111"/>
  <c r="J137" i="5"/>
  <c r="J292" i="6"/>
  <c r="BK190"/>
  <c r="J135"/>
  <c r="BK320"/>
  <c r="BK168"/>
  <c r="J305"/>
  <c r="J233"/>
  <c r="J160"/>
  <c r="BK137" i="7"/>
  <c r="BK134"/>
  <c r="BK106"/>
  <c r="J149" i="8"/>
  <c r="BK174"/>
  <c r="J302"/>
  <c r="J172"/>
  <c r="BK107"/>
  <c r="BK178"/>
  <c r="J115" i="9"/>
  <c r="J118"/>
  <c r="BK247" i="2"/>
  <c r="J138"/>
  <c r="J396"/>
  <c r="BK272"/>
  <c r="BK380"/>
  <c r="BK265"/>
  <c r="J143"/>
  <c r="J375"/>
  <c r="BK215"/>
  <c r="BK153"/>
  <c r="BK122" i="3"/>
  <c r="J356" i="4"/>
  <c r="BK171"/>
  <c r="J103"/>
  <c r="BK240"/>
  <c r="BK322"/>
  <c r="J192"/>
  <c r="BK99"/>
  <c r="BK311"/>
  <c r="J183"/>
  <c r="BK137" i="5"/>
  <c r="J253" i="6"/>
  <c r="BK170"/>
  <c r="BK106"/>
  <c r="BK281"/>
  <c r="BK137"/>
  <c r="BK260"/>
  <c r="J170"/>
  <c r="BK98"/>
  <c r="BK224" i="8"/>
  <c r="BK105"/>
  <c r="J180"/>
  <c r="J113"/>
  <c r="J215"/>
  <c r="J146"/>
  <c r="J231"/>
  <c r="BK125" i="9"/>
  <c r="J129"/>
  <c r="J342" i="2"/>
  <c r="J245"/>
  <c r="J135"/>
  <c r="J370"/>
  <c r="BK182"/>
  <c r="J324"/>
  <c r="BK185"/>
  <c r="BK135"/>
  <c r="BK391"/>
  <c r="J239"/>
  <c r="BK129"/>
  <c r="J96" i="3"/>
  <c r="BK342" i="4"/>
  <c r="BK217"/>
  <c r="J107"/>
  <c r="J238"/>
  <c r="J305"/>
  <c r="BK183"/>
  <c r="J368"/>
  <c r="J194"/>
  <c r="BK126" i="5"/>
  <c r="BK134"/>
  <c r="J274" i="6"/>
  <c r="BK204"/>
  <c r="BK150"/>
  <c r="BK102"/>
  <c r="BK143"/>
  <c r="J296"/>
  <c r="J190"/>
  <c r="BK132"/>
  <c r="J126" i="7"/>
  <c r="BK172" i="8"/>
  <c r="J274"/>
  <c r="J130"/>
  <c r="BK295"/>
  <c r="BK189"/>
  <c r="J105"/>
  <c r="J185"/>
  <c r="BK93"/>
  <c r="BK121" i="9"/>
  <c r="J337" i="2"/>
  <c r="BK171"/>
  <c r="J93"/>
  <c r="J308"/>
  <c r="J129"/>
  <c r="BK308"/>
  <c r="BK190"/>
  <c r="J120"/>
  <c r="BK393"/>
  <c r="J224"/>
  <c r="J127"/>
  <c r="J116" i="3"/>
  <c r="BK285" i="4"/>
  <c r="BK154"/>
  <c r="BK356"/>
  <c r="J208"/>
  <c r="BK156"/>
  <c r="J122"/>
  <c r="J296"/>
  <c r="J151"/>
  <c r="J342"/>
  <c r="J154"/>
  <c r="BK130" i="5"/>
  <c r="BK237" i="6"/>
  <c r="J172"/>
  <c r="J112"/>
  <c r="J281"/>
  <c r="J121"/>
  <c r="BK231"/>
  <c r="BK172"/>
  <c r="J104"/>
  <c r="J106" i="7"/>
  <c r="J102"/>
  <c r="BK270" i="8"/>
  <c r="BK180"/>
  <c r="BK281"/>
  <c r="BK135"/>
  <c r="J290"/>
  <c r="BK159"/>
  <c r="BK252"/>
  <c r="J97"/>
  <c r="J101" i="9"/>
  <c r="BK239" i="2"/>
  <c r="BK159"/>
  <c r="J380"/>
  <c r="J232"/>
  <c r="BK356"/>
  <c r="BK205"/>
  <c r="J131"/>
  <c r="J399"/>
  <c r="BK293"/>
  <c r="BK203"/>
  <c r="J101"/>
  <c r="BK119" i="3"/>
  <c r="J311" i="4"/>
  <c r="J156"/>
  <c r="J306"/>
  <c r="BK177"/>
  <c r="J144"/>
  <c r="BK365"/>
  <c r="BK201"/>
  <c r="BK107"/>
  <c r="J301"/>
  <c r="BK188"/>
  <c r="BK120" i="5"/>
  <c r="BK102"/>
  <c r="J201" i="6"/>
  <c r="BK162"/>
  <c r="BK108"/>
  <c r="BK310"/>
  <c r="J150"/>
  <c r="BK284"/>
  <c r="BK192"/>
  <c r="BK115"/>
  <c r="J123" i="7"/>
  <c r="BK126"/>
  <c r="BK245" i="8"/>
  <c r="J159"/>
  <c r="J195"/>
  <c r="J122"/>
  <c r="J201"/>
  <c r="J128"/>
  <c r="J205"/>
  <c r="BK101"/>
  <c r="J121" i="9"/>
  <c r="J296" i="2"/>
  <c r="J163"/>
  <c r="J99"/>
  <c r="BK375"/>
  <c r="J194"/>
  <c r="BK342"/>
  <c r="J171"/>
  <c r="BK133"/>
  <c r="AS59" i="1"/>
  <c r="BK120" i="2"/>
  <c r="J126" i="3"/>
  <c r="J329" i="4"/>
  <c r="J129"/>
  <c r="J268"/>
  <c r="J363"/>
  <c r="J247"/>
  <c r="J109"/>
  <c r="BK296"/>
  <c r="J136"/>
  <c r="J130" i="5"/>
  <c r="BK315" i="6"/>
  <c r="J209"/>
  <c r="J145"/>
  <c r="BK96"/>
  <c r="BK147"/>
  <c r="BK292"/>
  <c r="J204"/>
  <c r="J128"/>
  <c r="J134" i="7"/>
  <c r="J164" i="8"/>
  <c r="BK130"/>
  <c r="J259"/>
  <c r="J132"/>
  <c r="J270"/>
  <c r="J161"/>
  <c r="BK285"/>
  <c r="J126"/>
  <c r="BK104" i="9"/>
  <c r="J286" i="2"/>
  <c r="BK141"/>
  <c r="BK96"/>
  <c r="BK245"/>
  <c r="BK359"/>
  <c r="BK208"/>
  <c r="J146"/>
  <c r="AS55" i="1"/>
  <c r="BK151" i="2"/>
  <c r="BK112" i="3"/>
  <c r="J122"/>
  <c r="BK275" i="4"/>
  <c r="J146"/>
  <c r="J289"/>
  <c r="J352"/>
  <c r="J148"/>
  <c r="J101"/>
  <c r="J232"/>
  <c r="BK105"/>
  <c r="J120" i="5"/>
  <c r="BK245" i="6"/>
  <c r="BK177"/>
  <c r="BK128"/>
  <c r="BK160"/>
  <c r="J310"/>
  <c r="J198"/>
  <c r="J155"/>
  <c r="J96"/>
  <c r="BK209" i="8"/>
  <c r="BK126"/>
  <c r="J245"/>
  <c r="BK117"/>
  <c r="BK205"/>
  <c r="J138"/>
  <c r="BK266"/>
  <c r="BK122"/>
  <c r="BK96" i="9"/>
  <c r="J258" i="2"/>
  <c r="J161"/>
  <c r="J387"/>
  <c r="BK183"/>
  <c r="BK361"/>
  <c r="J151"/>
  <c r="AS62" i="1"/>
  <c r="BK176" i="2"/>
  <c r="BK96" i="3"/>
  <c r="J112"/>
  <c r="BK247" i="4"/>
  <c r="BK138"/>
  <c r="BK305"/>
  <c r="BK192"/>
  <c r="BK146"/>
  <c r="BK116"/>
  <c r="BK254"/>
  <c r="J116"/>
  <c r="BK306"/>
  <c r="J113"/>
  <c r="J106" i="5"/>
  <c r="BK186" i="6"/>
  <c r="BK121"/>
  <c r="BK296"/>
  <c r="J141"/>
  <c r="BK274"/>
  <c r="J186"/>
  <c r="BK112"/>
  <c r="J109" i="7"/>
  <c r="BK109"/>
  <c r="J252" i="8"/>
  <c r="BK155"/>
  <c r="J95"/>
  <c r="BK161"/>
  <c r="J91"/>
  <c r="J174"/>
  <c r="J117"/>
  <c r="BK198"/>
  <c r="J125" i="9"/>
  <c r="BK331" i="2"/>
  <c r="J168"/>
  <c r="BK92"/>
  <c r="J279"/>
  <c r="J96"/>
  <c r="BK279"/>
  <c r="J141"/>
  <c r="BK387"/>
  <c r="BK232"/>
  <c r="BK124"/>
  <c r="J102" i="3"/>
  <c r="J365" i="4"/>
  <c r="J177"/>
  <c r="J99"/>
  <c r="BK194"/>
  <c r="BK151"/>
  <c r="J111"/>
  <c r="BK238"/>
  <c r="BK119"/>
  <c r="J217"/>
  <c r="J134" i="5"/>
  <c r="J109"/>
  <c r="BK233" i="6"/>
  <c r="J143"/>
  <c r="J100"/>
  <c r="J245"/>
  <c r="J118"/>
  <c r="J220"/>
  <c r="J177"/>
  <c r="BK100"/>
  <c r="BK102" i="7"/>
  <c r="BK116"/>
  <c r="J181" i="8"/>
  <c r="BK278"/>
  <c r="BK138"/>
  <c r="BK217"/>
  <c r="J157"/>
  <c r="BK274"/>
  <c r="BK91"/>
  <c r="BK129" i="9"/>
  <c r="J315" i="2"/>
  <c r="J200"/>
  <c r="J133"/>
  <c r="BK351"/>
  <c r="BK163"/>
  <c r="J320"/>
  <c r="J203"/>
  <c r="J105"/>
  <c r="BK396"/>
  <c r="J331"/>
  <c r="BK198"/>
  <c r="BK99"/>
  <c r="J108" i="3"/>
  <c r="J195" i="4"/>
  <c r="BK315"/>
  <c r="BK109"/>
  <c r="BK293"/>
  <c r="BK144"/>
  <c r="BK282"/>
  <c r="BK112" i="5"/>
  <c r="J112"/>
  <c r="J231" i="6"/>
  <c r="J180"/>
  <c r="J115"/>
  <c r="BK301"/>
  <c r="J162"/>
  <c r="BK325"/>
  <c r="J193"/>
  <c r="J147"/>
  <c r="J120" i="7"/>
  <c r="BK192" i="8"/>
  <c r="BK128"/>
  <c r="J155"/>
  <c r="BK302"/>
  <c r="J178"/>
  <c r="BK103"/>
  <c r="J167"/>
  <c r="J111" i="9"/>
  <c r="J393" i="2"/>
  <c r="BK165"/>
  <c r="J391"/>
  <c r="BK300"/>
  <c r="BK107"/>
  <c r="J272"/>
  <c r="J110"/>
  <c r="BK366"/>
  <c r="J205"/>
  <c r="J113"/>
  <c r="J119" i="3"/>
  <c r="BK105"/>
  <c r="J180" i="4"/>
  <c r="J97"/>
  <c r="BK103"/>
  <c r="J261"/>
  <c r="BK113"/>
  <c r="BK289"/>
  <c r="BK133"/>
  <c r="J102" i="5"/>
  <c r="J320" i="6"/>
  <c r="BK193"/>
  <c r="BK141"/>
  <c r="J288"/>
  <c r="BK135"/>
  <c r="BK267"/>
  <c r="BK174"/>
  <c r="J116" i="7"/>
  <c r="J217" i="8"/>
  <c r="J103"/>
  <c r="BK185"/>
  <c r="J99"/>
  <c r="BK124"/>
  <c r="BK201"/>
  <c r="BK107" i="9"/>
  <c r="BK111"/>
  <c r="P91" i="2" l="1"/>
  <c r="BK167"/>
  <c r="J167" s="1"/>
  <c r="J62" s="1"/>
  <c r="R189"/>
  <c r="R207"/>
  <c r="T238"/>
  <c r="BK299"/>
  <c r="J299"/>
  <c r="J66" s="1"/>
  <c r="R314"/>
  <c r="T390"/>
  <c r="T95" i="3"/>
  <c r="T96" i="4"/>
  <c r="R179"/>
  <c r="BK200"/>
  <c r="J200"/>
  <c r="J67" s="1"/>
  <c r="P231"/>
  <c r="P288"/>
  <c r="P300"/>
  <c r="R362"/>
  <c r="BK101" i="5"/>
  <c r="J101" s="1"/>
  <c r="J70" s="1"/>
  <c r="T119"/>
  <c r="T133"/>
  <c r="T95" i="6"/>
  <c r="P176"/>
  <c r="R197"/>
  <c r="T223"/>
  <c r="P295"/>
  <c r="P101" i="7"/>
  <c r="P119"/>
  <c r="BK133"/>
  <c r="J133" s="1"/>
  <c r="J74" s="1"/>
  <c r="P90" i="8"/>
  <c r="P163"/>
  <c r="P184"/>
  <c r="BK194"/>
  <c r="J194" s="1"/>
  <c r="J64" s="1"/>
  <c r="T194"/>
  <c r="P208"/>
  <c r="BK265"/>
  <c r="J265" s="1"/>
  <c r="J66" s="1"/>
  <c r="BK273"/>
  <c r="J273" s="1"/>
  <c r="J67" s="1"/>
  <c r="T273"/>
  <c r="R91" i="2"/>
  <c r="P167"/>
  <c r="P189"/>
  <c r="P207"/>
  <c r="R238"/>
  <c r="P299"/>
  <c r="T314"/>
  <c r="R390"/>
  <c r="R95" i="3"/>
  <c r="R96" i="4"/>
  <c r="BK179"/>
  <c r="J179" s="1"/>
  <c r="J66" s="1"/>
  <c r="T200"/>
  <c r="BK231"/>
  <c r="J231" s="1"/>
  <c r="J68" s="1"/>
  <c r="BK288"/>
  <c r="J288" s="1"/>
  <c r="J69" s="1"/>
  <c r="T300"/>
  <c r="T362"/>
  <c r="R101" i="5"/>
  <c r="BK119"/>
  <c r="J119"/>
  <c r="J72" s="1"/>
  <c r="P133"/>
  <c r="BK95" i="6"/>
  <c r="J95"/>
  <c r="J65" s="1"/>
  <c r="T176"/>
  <c r="BK197"/>
  <c r="J197"/>
  <c r="J67" s="1"/>
  <c r="BK223"/>
  <c r="J223" s="1"/>
  <c r="J68" s="1"/>
  <c r="BK287"/>
  <c r="J287" s="1"/>
  <c r="J69" s="1"/>
  <c r="R287"/>
  <c r="BK101" i="7"/>
  <c r="J101" s="1"/>
  <c r="J70" s="1"/>
  <c r="BK119"/>
  <c r="J119" s="1"/>
  <c r="J72" s="1"/>
  <c r="R133"/>
  <c r="BK90" i="8"/>
  <c r="J90" s="1"/>
  <c r="J61" s="1"/>
  <c r="BK163"/>
  <c r="J163" s="1"/>
  <c r="J62" s="1"/>
  <c r="BK184"/>
  <c r="J184" s="1"/>
  <c r="J63" s="1"/>
  <c r="BK208"/>
  <c r="J208"/>
  <c r="J65" s="1"/>
  <c r="R208"/>
  <c r="P265"/>
  <c r="T265"/>
  <c r="P273"/>
  <c r="R95" i="9"/>
  <c r="T91" i="2"/>
  <c r="T167"/>
  <c r="T189"/>
  <c r="BK207"/>
  <c r="J207" s="1"/>
  <c r="J64" s="1"/>
  <c r="P238"/>
  <c r="T299"/>
  <c r="BK314"/>
  <c r="J314"/>
  <c r="J67" s="1"/>
  <c r="BK390"/>
  <c r="J390" s="1"/>
  <c r="J68" s="1"/>
  <c r="BK95" i="3"/>
  <c r="J95" s="1"/>
  <c r="J66" s="1"/>
  <c r="P115"/>
  <c r="T115"/>
  <c r="BK96" i="4"/>
  <c r="J96" s="1"/>
  <c r="J65" s="1"/>
  <c r="T179"/>
  <c r="R200"/>
  <c r="T231"/>
  <c r="T288"/>
  <c r="BK300"/>
  <c r="J300" s="1"/>
  <c r="J70" s="1"/>
  <c r="BK362"/>
  <c r="J362" s="1"/>
  <c r="J71" s="1"/>
  <c r="P101" i="5"/>
  <c r="P119"/>
  <c r="P100" s="1"/>
  <c r="P99" s="1"/>
  <c r="P98" s="1"/>
  <c r="AU61" i="1" s="1"/>
  <c r="BK133" i="5"/>
  <c r="J133" s="1"/>
  <c r="J74" s="1"/>
  <c r="R95" i="6"/>
  <c r="R176"/>
  <c r="T197"/>
  <c r="R223"/>
  <c r="P287"/>
  <c r="T287"/>
  <c r="T295"/>
  <c r="R101" i="7"/>
  <c r="R119"/>
  <c r="P133"/>
  <c r="R90" i="8"/>
  <c r="T163"/>
  <c r="T184"/>
  <c r="R194"/>
  <c r="P95" i="9"/>
  <c r="BK91" i="2"/>
  <c r="R167"/>
  <c r="BK189"/>
  <c r="J189" s="1"/>
  <c r="J63" s="1"/>
  <c r="T207"/>
  <c r="BK238"/>
  <c r="J238" s="1"/>
  <c r="J65" s="1"/>
  <c r="R299"/>
  <c r="P314"/>
  <c r="P390"/>
  <c r="P95" i="3"/>
  <c r="P94"/>
  <c r="P93" s="1"/>
  <c r="P92" s="1"/>
  <c r="AU57" i="1" s="1"/>
  <c r="BK115" i="3"/>
  <c r="J115" s="1"/>
  <c r="J68" s="1"/>
  <c r="R115"/>
  <c r="P96" i="4"/>
  <c r="P179"/>
  <c r="P200"/>
  <c r="R231"/>
  <c r="R288"/>
  <c r="R300"/>
  <c r="P362"/>
  <c r="T101" i="5"/>
  <c r="T100"/>
  <c r="T99" s="1"/>
  <c r="T98" s="1"/>
  <c r="R119"/>
  <c r="R133"/>
  <c r="P95" i="6"/>
  <c r="P94" s="1"/>
  <c r="P93" s="1"/>
  <c r="AU63" i="1" s="1"/>
  <c r="BK176" i="6"/>
  <c r="J176" s="1"/>
  <c r="J66" s="1"/>
  <c r="P197"/>
  <c r="P223"/>
  <c r="BK295"/>
  <c r="J295" s="1"/>
  <c r="J70" s="1"/>
  <c r="R295"/>
  <c r="T101" i="7"/>
  <c r="T100" s="1"/>
  <c r="T99" s="1"/>
  <c r="T98" s="1"/>
  <c r="T119"/>
  <c r="T133"/>
  <c r="T90" i="8"/>
  <c r="R163"/>
  <c r="R184"/>
  <c r="P194"/>
  <c r="T208"/>
  <c r="R265"/>
  <c r="R273"/>
  <c r="BK95" i="9"/>
  <c r="J95"/>
  <c r="J66" s="1"/>
  <c r="T95"/>
  <c r="BK114"/>
  <c r="J114"/>
  <c r="J68" s="1"/>
  <c r="P114"/>
  <c r="R114"/>
  <c r="T114"/>
  <c r="BK129" i="3"/>
  <c r="J129" s="1"/>
  <c r="J70" s="1"/>
  <c r="BK370" i="4"/>
  <c r="J370" s="1"/>
  <c r="J72" s="1"/>
  <c r="BK115" i="5"/>
  <c r="J115"/>
  <c r="J71" s="1"/>
  <c r="BK115" i="7"/>
  <c r="J115" s="1"/>
  <c r="J71" s="1"/>
  <c r="BK129"/>
  <c r="J129" s="1"/>
  <c r="J73" s="1"/>
  <c r="BK301" i="8"/>
  <c r="J301" s="1"/>
  <c r="J68" s="1"/>
  <c r="BK110" i="9"/>
  <c r="J110"/>
  <c r="J67" s="1"/>
  <c r="BK398" i="2"/>
  <c r="J398" s="1"/>
  <c r="J69" s="1"/>
  <c r="BK111" i="3"/>
  <c r="J111" s="1"/>
  <c r="J67" s="1"/>
  <c r="BK129" i="5"/>
  <c r="BK100" s="1"/>
  <c r="BK99" s="1"/>
  <c r="BK98" s="1"/>
  <c r="J98" s="1"/>
  <c r="J67" s="1"/>
  <c r="BK125" i="3"/>
  <c r="J125"/>
  <c r="J69" s="1"/>
  <c r="BK324" i="6"/>
  <c r="J324" s="1"/>
  <c r="J71" s="1"/>
  <c r="BK124" i="9"/>
  <c r="J124" s="1"/>
  <c r="J69" s="1"/>
  <c r="BK128"/>
  <c r="J128" s="1"/>
  <c r="J70" s="1"/>
  <c r="F59"/>
  <c r="BE107"/>
  <c r="BE118"/>
  <c r="BE121"/>
  <c r="E80"/>
  <c r="BE101"/>
  <c r="BE104"/>
  <c r="BE125"/>
  <c r="J56"/>
  <c r="BE111"/>
  <c r="BE115"/>
  <c r="BE96"/>
  <c r="BE129"/>
  <c r="J52" i="8"/>
  <c r="BE105"/>
  <c r="BE107"/>
  <c r="BE113"/>
  <c r="BE117"/>
  <c r="BE120"/>
  <c r="BE128"/>
  <c r="BE135"/>
  <c r="BE138"/>
  <c r="BE140"/>
  <c r="BE159"/>
  <c r="BE172"/>
  <c r="BE180"/>
  <c r="BE192"/>
  <c r="BE209"/>
  <c r="BE215"/>
  <c r="BE238"/>
  <c r="BE259"/>
  <c r="BE270"/>
  <c r="BE295"/>
  <c r="E78"/>
  <c r="F85"/>
  <c r="BE93"/>
  <c r="BE132"/>
  <c r="BE149"/>
  <c r="BE161"/>
  <c r="BE178"/>
  <c r="BE195"/>
  <c r="BE224"/>
  <c r="BE245"/>
  <c r="BE252"/>
  <c r="BE262"/>
  <c r="BE278"/>
  <c r="BE281"/>
  <c r="BE302"/>
  <c r="BE95"/>
  <c r="BE101"/>
  <c r="BE103"/>
  <c r="BE124"/>
  <c r="BE126"/>
  <c r="BE146"/>
  <c r="BE155"/>
  <c r="BE157"/>
  <c r="BE164"/>
  <c r="BE167"/>
  <c r="BE189"/>
  <c r="BE198"/>
  <c r="BE201"/>
  <c r="BE205"/>
  <c r="BE217"/>
  <c r="BE231"/>
  <c r="BE266"/>
  <c r="BE91"/>
  <c r="BE97"/>
  <c r="BE99"/>
  <c r="BE122"/>
  <c r="BE130"/>
  <c r="BE174"/>
  <c r="BE181"/>
  <c r="BE185"/>
  <c r="BE274"/>
  <c r="BE285"/>
  <c r="BE290"/>
  <c r="BK94" i="6"/>
  <c r="BK93" s="1"/>
  <c r="J93" s="1"/>
  <c r="J32" s="1"/>
  <c r="F95" i="7"/>
  <c r="BE112"/>
  <c r="BE126"/>
  <c r="BE130"/>
  <c r="BE137"/>
  <c r="E52"/>
  <c r="J60"/>
  <c r="BE102"/>
  <c r="BE106"/>
  <c r="BE109"/>
  <c r="BE116"/>
  <c r="BE120"/>
  <c r="BE123"/>
  <c r="BE134"/>
  <c r="E50" i="6"/>
  <c r="J56"/>
  <c r="F59"/>
  <c r="BE102"/>
  <c r="BE108"/>
  <c r="BE112"/>
  <c r="BE121"/>
  <c r="BE128"/>
  <c r="BE132"/>
  <c r="BE135"/>
  <c r="BE137"/>
  <c r="BE143"/>
  <c r="BE150"/>
  <c r="BE153"/>
  <c r="BE155"/>
  <c r="BE168"/>
  <c r="BE170"/>
  <c r="BE172"/>
  <c r="BE190"/>
  <c r="BE195"/>
  <c r="BE198"/>
  <c r="BE201"/>
  <c r="BE224"/>
  <c r="BE253"/>
  <c r="BE267"/>
  <c r="BE281"/>
  <c r="BE301"/>
  <c r="BE305"/>
  <c r="BE310"/>
  <c r="BE315"/>
  <c r="BE141"/>
  <c r="BE177"/>
  <c r="BE180"/>
  <c r="BE204"/>
  <c r="BE231"/>
  <c r="BE233"/>
  <c r="BE237"/>
  <c r="BE260"/>
  <c r="BE325"/>
  <c r="BE96"/>
  <c r="BE98"/>
  <c r="BE100"/>
  <c r="BE104"/>
  <c r="BE106"/>
  <c r="BE110"/>
  <c r="BE115"/>
  <c r="BE118"/>
  <c r="BE139"/>
  <c r="BE145"/>
  <c r="BE147"/>
  <c r="BE160"/>
  <c r="BE162"/>
  <c r="BE174"/>
  <c r="BE186"/>
  <c r="BE192"/>
  <c r="BE193"/>
  <c r="BE209"/>
  <c r="BE215"/>
  <c r="BE220"/>
  <c r="BE245"/>
  <c r="BE274"/>
  <c r="BE284"/>
  <c r="BE288"/>
  <c r="BE292"/>
  <c r="BE296"/>
  <c r="BE320"/>
  <c r="BK95" i="4"/>
  <c r="J95" s="1"/>
  <c r="J64" s="1"/>
  <c r="F63" i="5"/>
  <c r="J60"/>
  <c r="BE102"/>
  <c r="BE109"/>
  <c r="BE112"/>
  <c r="BE120"/>
  <c r="BE126"/>
  <c r="BE130"/>
  <c r="E52"/>
  <c r="BE106"/>
  <c r="BE116"/>
  <c r="BE123"/>
  <c r="BE134"/>
  <c r="BE137"/>
  <c r="BE99" i="4"/>
  <c r="BE101"/>
  <c r="BE107"/>
  <c r="BE113"/>
  <c r="BE119"/>
  <c r="BE122"/>
  <c r="BE140"/>
  <c r="BE144"/>
  <c r="BE146"/>
  <c r="BE148"/>
  <c r="BE173"/>
  <c r="BE175"/>
  <c r="BE177"/>
  <c r="BE194"/>
  <c r="BE195"/>
  <c r="BE201"/>
  <c r="BE238"/>
  <c r="BE240"/>
  <c r="BE247"/>
  <c r="BE254"/>
  <c r="BE261"/>
  <c r="BE268"/>
  <c r="BE301"/>
  <c r="BE311"/>
  <c r="BE342"/>
  <c r="BE347"/>
  <c r="BE352"/>
  <c r="BE365"/>
  <c r="E50"/>
  <c r="J56"/>
  <c r="BE97"/>
  <c r="BE129"/>
  <c r="BE136"/>
  <c r="BE138"/>
  <c r="BE151"/>
  <c r="BE154"/>
  <c r="BE162"/>
  <c r="BE171"/>
  <c r="BE208"/>
  <c r="BE217"/>
  <c r="BE282"/>
  <c r="BE285"/>
  <c r="BE305"/>
  <c r="F59"/>
  <c r="BE105"/>
  <c r="BE116"/>
  <c r="BE165"/>
  <c r="BE180"/>
  <c r="BE197"/>
  <c r="BE275"/>
  <c r="BE293"/>
  <c r="BE322"/>
  <c r="BE329"/>
  <c r="BE336"/>
  <c r="BE363"/>
  <c r="BE368"/>
  <c r="BE371"/>
  <c r="BE103"/>
  <c r="BE109"/>
  <c r="BE111"/>
  <c r="BE133"/>
  <c r="BE142"/>
  <c r="BE156"/>
  <c r="BE183"/>
  <c r="BE188"/>
  <c r="BE192"/>
  <c r="BE224"/>
  <c r="BE232"/>
  <c r="BE289"/>
  <c r="BE296"/>
  <c r="BE306"/>
  <c r="BE315"/>
  <c r="BE356"/>
  <c r="J56" i="3"/>
  <c r="E80"/>
  <c r="F89"/>
  <c r="BE108"/>
  <c r="BE112"/>
  <c r="BE122"/>
  <c r="BE130"/>
  <c r="J91" i="2"/>
  <c r="J61" s="1"/>
  <c r="BE96" i="3"/>
  <c r="BE102"/>
  <c r="BE105"/>
  <c r="BE116"/>
  <c r="BE119"/>
  <c r="BE126"/>
  <c r="E48" i="2"/>
  <c r="BE92"/>
  <c r="BE96"/>
  <c r="BE101"/>
  <c r="BE133"/>
  <c r="BE141"/>
  <c r="BE165"/>
  <c r="BE168"/>
  <c r="BE258"/>
  <c r="BE272"/>
  <c r="BE300"/>
  <c r="BE320"/>
  <c r="BE342"/>
  <c r="BE356"/>
  <c r="BE380"/>
  <c r="BE399"/>
  <c r="BE95"/>
  <c r="BE99"/>
  <c r="BE105"/>
  <c r="BE110"/>
  <c r="BE113"/>
  <c r="BE124"/>
  <c r="BE127"/>
  <c r="BE159"/>
  <c r="BE161"/>
  <c r="BE176"/>
  <c r="BE180"/>
  <c r="BE194"/>
  <c r="BE232"/>
  <c r="BE239"/>
  <c r="BE247"/>
  <c r="BE305"/>
  <c r="BE310"/>
  <c r="BE324"/>
  <c r="BE346"/>
  <c r="BE366"/>
  <c r="BE393"/>
  <c r="J83"/>
  <c r="F86"/>
  <c r="BE93"/>
  <c r="BE97"/>
  <c r="BE103"/>
  <c r="BE120"/>
  <c r="BE131"/>
  <c r="BE135"/>
  <c r="BE138"/>
  <c r="BE143"/>
  <c r="BE151"/>
  <c r="BE153"/>
  <c r="BE163"/>
  <c r="BE171"/>
  <c r="BE185"/>
  <c r="BE198"/>
  <c r="BE200"/>
  <c r="BE203"/>
  <c r="BE205"/>
  <c r="BE215"/>
  <c r="BE245"/>
  <c r="BE279"/>
  <c r="BE286"/>
  <c r="BE293"/>
  <c r="BE315"/>
  <c r="BE331"/>
  <c r="BE337"/>
  <c r="BE361"/>
  <c r="BE370"/>
  <c r="BE391"/>
  <c r="BE396"/>
  <c r="BE107"/>
  <c r="BE129"/>
  <c r="BE146"/>
  <c r="BE182"/>
  <c r="BE183"/>
  <c r="BE190"/>
  <c r="BE208"/>
  <c r="BE224"/>
  <c r="BE265"/>
  <c r="BE296"/>
  <c r="BE308"/>
  <c r="BE351"/>
  <c r="BE359"/>
  <c r="BE375"/>
  <c r="BE387"/>
  <c r="F36" i="4"/>
  <c r="BA60" i="1" s="1"/>
  <c r="J38" i="7"/>
  <c r="AW64" i="1"/>
  <c r="J34" i="2"/>
  <c r="AW56" i="1" s="1"/>
  <c r="F36" i="9"/>
  <c r="BA67" i="1"/>
  <c r="F36" i="2"/>
  <c r="BC56" i="1" s="1"/>
  <c r="F39" i="9"/>
  <c r="BD67" i="1"/>
  <c r="F39" i="3"/>
  <c r="BD57" i="1" s="1"/>
  <c r="F36" i="6"/>
  <c r="BA63" i="1"/>
  <c r="F39" i="6"/>
  <c r="BD63" i="1" s="1"/>
  <c r="J36" i="9"/>
  <c r="AW67" i="1"/>
  <c r="F37" i="3"/>
  <c r="BB57" i="1" s="1"/>
  <c r="F39" i="5"/>
  <c r="BB61" i="1"/>
  <c r="F41" i="5"/>
  <c r="BD61" i="1" s="1"/>
  <c r="J36" i="6"/>
  <c r="AW63" i="1"/>
  <c r="F36" i="3"/>
  <c r="BA57" i="1" s="1"/>
  <c r="F38" i="3"/>
  <c r="BC57" i="1"/>
  <c r="F38" i="7"/>
  <c r="BA64" i="1" s="1"/>
  <c r="F34" i="8"/>
  <c r="BA66" i="1"/>
  <c r="F35" i="2"/>
  <c r="BB56" i="1" s="1"/>
  <c r="F40" i="7"/>
  <c r="BC64" i="1"/>
  <c r="F34" i="2"/>
  <c r="BA56" i="1" s="1"/>
  <c r="AS58"/>
  <c r="F37" i="4"/>
  <c r="BB60" i="1" s="1"/>
  <c r="F38" i="9"/>
  <c r="BC67" i="1"/>
  <c r="F37" i="2"/>
  <c r="BD56" i="1" s="1"/>
  <c r="J34" i="8"/>
  <c r="AW66" i="1"/>
  <c r="F39" i="4"/>
  <c r="BD60" i="1" s="1"/>
  <c r="F38" i="5"/>
  <c r="BA61" i="1"/>
  <c r="F40" i="5"/>
  <c r="BC61" i="1" s="1"/>
  <c r="F39" i="7"/>
  <c r="BB64" i="1"/>
  <c r="F35" i="8"/>
  <c r="BB66" i="1" s="1"/>
  <c r="F36" i="8"/>
  <c r="BC66" i="1"/>
  <c r="J36" i="3"/>
  <c r="AW57" i="1" s="1"/>
  <c r="J36" i="4"/>
  <c r="AW60" i="1"/>
  <c r="F41" i="7"/>
  <c r="BD64" i="1" s="1"/>
  <c r="F37" i="8"/>
  <c r="BD66" i="1"/>
  <c r="F37" i="6"/>
  <c r="BB63" i="1" s="1"/>
  <c r="J38" i="5"/>
  <c r="AW61" i="1"/>
  <c r="F38" i="6"/>
  <c r="BC63" i="1" s="1"/>
  <c r="F38" i="4"/>
  <c r="BC60" i="1"/>
  <c r="F37" i="9"/>
  <c r="BB67" i="1" s="1"/>
  <c r="J129" i="5" l="1"/>
  <c r="J73" s="1"/>
  <c r="BK100" i="7"/>
  <c r="J100" s="1"/>
  <c r="J69" s="1"/>
  <c r="T94" i="9"/>
  <c r="T93" s="1"/>
  <c r="T92" s="1"/>
  <c r="T89" i="8"/>
  <c r="T88" s="1"/>
  <c r="P95" i="4"/>
  <c r="P94"/>
  <c r="AU60" i="1" s="1"/>
  <c r="AU59" s="1"/>
  <c r="BK90" i="2"/>
  <c r="BK89" s="1"/>
  <c r="J89" s="1"/>
  <c r="J59" s="1"/>
  <c r="R89" i="8"/>
  <c r="R88" s="1"/>
  <c r="R100" i="7"/>
  <c r="R99" s="1"/>
  <c r="R98" s="1"/>
  <c r="R94" i="9"/>
  <c r="R93"/>
  <c r="R92" s="1"/>
  <c r="R94" i="3"/>
  <c r="R93" s="1"/>
  <c r="R92" s="1"/>
  <c r="R90" i="2"/>
  <c r="R89" s="1"/>
  <c r="P100" i="7"/>
  <c r="P99"/>
  <c r="P98" s="1"/>
  <c r="AU64" i="1" s="1"/>
  <c r="AU62" s="1"/>
  <c r="T94" i="3"/>
  <c r="T93"/>
  <c r="T92" s="1"/>
  <c r="R94" i="6"/>
  <c r="R93" s="1"/>
  <c r="R95" i="4"/>
  <c r="R94" s="1"/>
  <c r="P89" i="8"/>
  <c r="P88" s="1"/>
  <c r="AU66" i="1" s="1"/>
  <c r="T94" i="6"/>
  <c r="T93" s="1"/>
  <c r="T95" i="4"/>
  <c r="T94"/>
  <c r="P94" i="9"/>
  <c r="P93" s="1"/>
  <c r="P92" s="1"/>
  <c r="AU67" i="1" s="1"/>
  <c r="T90" i="2"/>
  <c r="T89" s="1"/>
  <c r="BK89" i="8"/>
  <c r="J89"/>
  <c r="J60" s="1"/>
  <c r="R100" i="5"/>
  <c r="R99" s="1"/>
  <c r="R98" s="1"/>
  <c r="P90" i="2"/>
  <c r="P89" s="1"/>
  <c r="AU56" i="1" s="1"/>
  <c r="AU55" s="1"/>
  <c r="BK94" i="9"/>
  <c r="BK93" s="1"/>
  <c r="J93" s="1"/>
  <c r="J64" s="1"/>
  <c r="BK94" i="3"/>
  <c r="J94" s="1"/>
  <c r="J65" s="1"/>
  <c r="AG63" i="1"/>
  <c r="J63" i="6"/>
  <c r="J94"/>
  <c r="J64" s="1"/>
  <c r="J99" i="5"/>
  <c r="J68" s="1"/>
  <c r="J100"/>
  <c r="J69" s="1"/>
  <c r="BK94" i="4"/>
  <c r="J94" s="1"/>
  <c r="J32" s="1"/>
  <c r="AG60" i="1" s="1"/>
  <c r="J35" i="6"/>
  <c r="AV63" i="1" s="1"/>
  <c r="AT63" s="1"/>
  <c r="AN63" s="1"/>
  <c r="BD59"/>
  <c r="BD62"/>
  <c r="J33" i="8"/>
  <c r="AV66" i="1"/>
  <c r="AT66" s="1"/>
  <c r="BB55"/>
  <c r="AX55"/>
  <c r="BB65"/>
  <c r="AX65" s="1"/>
  <c r="F35" i="9"/>
  <c r="AZ67" i="1"/>
  <c r="BA55"/>
  <c r="BC55"/>
  <c r="J34" i="5"/>
  <c r="AG61" i="1"/>
  <c r="F35" i="6"/>
  <c r="AZ63" i="1" s="1"/>
  <c r="J35" i="9"/>
  <c r="AV67" i="1"/>
  <c r="AT67"/>
  <c r="F37" i="5"/>
  <c r="AZ61" i="1" s="1"/>
  <c r="BC59"/>
  <c r="AY59" s="1"/>
  <c r="BA59"/>
  <c r="J37" i="5"/>
  <c r="AV61" i="1" s="1"/>
  <c r="AT61" s="1"/>
  <c r="BA62"/>
  <c r="AW62" s="1"/>
  <c r="BB62"/>
  <c r="AX62"/>
  <c r="J37" i="7"/>
  <c r="AV64" i="1" s="1"/>
  <c r="AT64" s="1"/>
  <c r="F35" i="4"/>
  <c r="AZ60" i="1"/>
  <c r="BA65"/>
  <c r="AW65" s="1"/>
  <c r="F33" i="2"/>
  <c r="AZ56" i="1"/>
  <c r="BC62"/>
  <c r="AY62" s="1"/>
  <c r="F33" i="8"/>
  <c r="AZ66" i="1"/>
  <c r="J35" i="3"/>
  <c r="AV57" i="1" s="1"/>
  <c r="AT57" s="1"/>
  <c r="BD65"/>
  <c r="AS54"/>
  <c r="BD55"/>
  <c r="F35" i="3"/>
  <c r="AZ57" i="1"/>
  <c r="J35" i="4"/>
  <c r="AV60" i="1" s="1"/>
  <c r="AT60" s="1"/>
  <c r="BC65"/>
  <c r="AY65" s="1"/>
  <c r="BB59"/>
  <c r="F37" i="7"/>
  <c r="AZ64" i="1"/>
  <c r="J33" i="2"/>
  <c r="AV56" i="1" s="1"/>
  <c r="AT56" s="1"/>
  <c r="BK99" i="7" l="1"/>
  <c r="BK98" s="1"/>
  <c r="J98" s="1"/>
  <c r="J34" s="1"/>
  <c r="AG64" i="1" s="1"/>
  <c r="AG62" s="1"/>
  <c r="AN62" s="1"/>
  <c r="BK88" i="8"/>
  <c r="J88" s="1"/>
  <c r="J30" s="1"/>
  <c r="AG66" i="1" s="1"/>
  <c r="J90" i="2"/>
  <c r="J60"/>
  <c r="J94" i="9"/>
  <c r="J65" s="1"/>
  <c r="BK92"/>
  <c r="J92"/>
  <c r="J63" s="1"/>
  <c r="BK93" i="3"/>
  <c r="J93" s="1"/>
  <c r="J64" s="1"/>
  <c r="AN61" i="1"/>
  <c r="J41" i="6"/>
  <c r="AN60" i="1"/>
  <c r="J63" i="4"/>
  <c r="J43" i="5"/>
  <c r="J41" i="4"/>
  <c r="AW59" i="1"/>
  <c r="BB58"/>
  <c r="AX58" s="1"/>
  <c r="AX59"/>
  <c r="AZ59"/>
  <c r="AU58"/>
  <c r="AZ55"/>
  <c r="AV55" s="1"/>
  <c r="BD58"/>
  <c r="AW55"/>
  <c r="AZ65"/>
  <c r="AV65" s="1"/>
  <c r="AT65" s="1"/>
  <c r="AG59"/>
  <c r="AU65"/>
  <c r="BA58"/>
  <c r="AW58" s="1"/>
  <c r="AY55"/>
  <c r="J30" i="2"/>
  <c r="AG56" i="1" s="1"/>
  <c r="AZ62"/>
  <c r="AV62"/>
  <c r="AT62" s="1"/>
  <c r="BC58"/>
  <c r="AY58"/>
  <c r="J43" i="7" l="1"/>
  <c r="AN64" i="1"/>
  <c r="J67" i="7"/>
  <c r="J99"/>
  <c r="J68" s="1"/>
  <c r="J39" i="2"/>
  <c r="J39" i="8"/>
  <c r="J59"/>
  <c r="BK92" i="3"/>
  <c r="J92"/>
  <c r="J32" s="1"/>
  <c r="AG57" i="1" s="1"/>
  <c r="AG55" s="1"/>
  <c r="AN66"/>
  <c r="AN56"/>
  <c r="AU54"/>
  <c r="J32" i="9"/>
  <c r="AG67" i="1" s="1"/>
  <c r="AG65" s="1"/>
  <c r="AV59"/>
  <c r="AT59"/>
  <c r="AN59" s="1"/>
  <c r="AZ58"/>
  <c r="AV58" s="1"/>
  <c r="AT58" s="1"/>
  <c r="AT55"/>
  <c r="BA54"/>
  <c r="AW54" s="1"/>
  <c r="AK30" s="1"/>
  <c r="AG58"/>
  <c r="BD54"/>
  <c r="W33" s="1"/>
  <c r="BB54"/>
  <c r="AX54"/>
  <c r="BC54"/>
  <c r="W32" s="1"/>
  <c r="J41" i="3" l="1"/>
  <c r="J41" i="9"/>
  <c r="J63" i="3"/>
  <c r="AN55" i="1"/>
  <c r="AN57"/>
  <c r="AN67"/>
  <c r="AN65"/>
  <c r="AN58"/>
  <c r="AY54"/>
  <c r="W31"/>
  <c r="AG54"/>
  <c r="AK26" s="1"/>
  <c r="AZ54"/>
  <c r="W29" s="1"/>
  <c r="W30"/>
  <c r="AV54" l="1"/>
  <c r="AK29" s="1"/>
  <c r="AK35" s="1"/>
  <c r="AT54" l="1"/>
  <c r="AN54" s="1"/>
</calcChain>
</file>

<file path=xl/sharedStrings.xml><?xml version="1.0" encoding="utf-8"?>
<sst xmlns="http://schemas.openxmlformats.org/spreadsheetml/2006/main" count="13053" uniqueCount="1348">
  <si>
    <t>Export Komplet</t>
  </si>
  <si>
    <t>VZ</t>
  </si>
  <si>
    <t>2.0</t>
  </si>
  <si>
    <t>ZAMOK</t>
  </si>
  <si>
    <t>False</t>
  </si>
  <si>
    <t>{0c4e8b6f-243f-4157-87cb-de4c3e72a040}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</si>
  <si>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</si>
  <si>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</si>
  <si>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</si>
  <si>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</si>
  <si>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</si>
  <si>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</si>
  <si>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</si>
  <si>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</si>
  <si>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101-3010-18/kom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</si>
  <si>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</si>
  <si>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</si>
  <si>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cesty C24, C48 a C69 v k.ú. Božejovice</t>
  </si>
  <si>
    <t>KSO:</t>
  </si>
  <si>
    <t/>
  </si>
  <si>
    <t>CC-CZ:</t>
  </si>
  <si>
    <t>Místo:</t>
  </si>
  <si>
    <t>Božejovicce</t>
  </si>
  <si>
    <t>Datum:</t>
  </si>
  <si>
    <t>15. 3. 2024</t>
  </si>
  <si>
    <t>Zadavatel:</t>
  </si>
  <si>
    <t>IČ:</t>
  </si>
  <si>
    <t>01312774</t>
  </si>
  <si>
    <t>ČR-Státní pozemkový úřad</t>
  </si>
  <si>
    <t>DIČ:</t>
  </si>
  <si>
    <t>Uchazeč:</t>
  </si>
  <si>
    <t>Vyplň údaj</t>
  </si>
  <si>
    <t>Projektant:</t>
  </si>
  <si>
    <t>41601483</t>
  </si>
  <si>
    <t>AGROPROJEKT PSO s.r.o.</t>
  </si>
  <si>
    <t>True</t>
  </si>
  <si>
    <t>Zpracovatel:</t>
  </si>
  <si>
    <t>Poznámka:</t>
  </si>
  <si>
    <t xml:space="preserve">Soupis prací je sestaven pomocí software KROS4 společnosti ÚRS Praha, a.s. s využitím cenové soustavy ÚRS 2022/II._x000D_
Výpočty výměr neuvedené v soupisu byly stanoveny za použití software AutoCAD, RoadPAC, RoadCAD, příp. PowerCivil V8i a jsou uvedeny v PD (viz Bilance zemních prací a Sestava ploch a kubatur zemních prací a konstrukčních  vrstev), která je nedílnou součástí zadání VZ._x000D_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</si>
  <si>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</si>
  <si>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</si>
  <si>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</si>
  <si>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</si>
  <si>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</si>
  <si>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</si>
  <si>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</si>
  <si>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</si>
  <si>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</si>
  <si>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</si>
  <si>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</si>
  <si>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</si>
  <si>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</si>
  <si>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</si>
  <si>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</si>
  <si>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</si>
  <si>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</si>
  <si>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</si>
  <si>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</si>
  <si>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</si>
  <si>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</si>
  <si>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</si>
  <si>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</si>
  <si>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</si>
  <si>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</si>
  <si>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</si>
  <si>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</si>
  <si>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</si>
  <si>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</si>
  <si>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</si>
  <si>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</si>
  <si>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</si>
  <si>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</si>
  <si>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</si>
  <si>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</si>
  <si>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</si>
  <si>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</si>
  <si>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</si>
  <si>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</si>
  <si>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 xml:space="preserve"> Polní cesta C24</t>
  </si>
  <si>
    <t>STA</t>
  </si>
  <si>
    <t>1</t>
  </si>
  <si>
    <t>{2ea27c8e-5433-4e0d-ae75-b44067269016}</t>
  </si>
  <si>
    <t>2</t>
  </si>
  <si>
    <t>/</t>
  </si>
  <si>
    <t>Soupis</t>
  </si>
  <si>
    <t>###NOINSERT###</t>
  </si>
  <si>
    <t>VRN</t>
  </si>
  <si>
    <t>Vedlejší rozpočtové náklady</t>
  </si>
  <si>
    <t>{68331a79-86ef-4342-9def-4b519a1923e2}</t>
  </si>
  <si>
    <t>SO 102</t>
  </si>
  <si>
    <t>Polní cesta C48</t>
  </si>
  <si>
    <t>{9885dcc1-80bd-46d2-bb5a-f614fc0ecb4a}</t>
  </si>
  <si>
    <t>SO 102-1</t>
  </si>
  <si>
    <t>Polní cesta C48, km 0,000-0,900</t>
  </si>
  <si>
    <t>{5ce07ca5-f31c-48ac-a5a1-e0f1b8073dcb}</t>
  </si>
  <si>
    <t>3</t>
  </si>
  <si>
    <t>{ccb32ef8-dc75-44ae-ad31-cd7d900a9c49}</t>
  </si>
  <si>
    <t>SO 102-2</t>
  </si>
  <si>
    <t>Polní cesta C48, km 0,900-2,127</t>
  </si>
  <si>
    <t>{6956e270-134a-4e3e-93f3-310c0b54051e}</t>
  </si>
  <si>
    <t>{e24fb996-88a6-47a5-9f37-b3e870ce6a74}</t>
  </si>
  <si>
    <t>SO 104</t>
  </si>
  <si>
    <t>Polní cesta C69</t>
  </si>
  <si>
    <t>{48b7fa92-85f8-4e24-a41b-57ec20c62b87}</t>
  </si>
  <si>
    <t>{44fcf094-429b-4eaa-842c-e7aa5cbd9345}</t>
  </si>
  <si>
    <t>KRYCÍ LIST SOUPISU PRACÍ</t>
  </si>
  <si>
    <t>Objekt:</t>
  </si>
  <si>
    <t>SO 101 -  Polní cesta C24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</si>
  <si>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</si>
  <si>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</si>
  <si>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</si>
  <si>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</si>
  <si>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</si>
  <si>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</si>
  <si>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</si>
  <si>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</si>
  <si>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</si>
  <si>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</si>
  <si>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</si>
  <si>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</si>
  <si>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</si>
  <si>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</si>
  <si>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</si>
  <si>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</si>
  <si>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</si>
  <si>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</si>
  <si>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</si>
  <si>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</si>
  <si>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</si>
  <si>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</si>
  <si>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</si>
  <si>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</si>
  <si>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</si>
  <si>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</si>
  <si>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</si>
  <si>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</si>
  <si>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</si>
  <si>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</si>
  <si>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</si>
  <si>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</si>
  <si>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111201401_R</t>
  </si>
  <si>
    <t>Spálení odstraněných křovin a stromů na hromadách průměru kmene do 100 mm pro jakoukoliv plochu</t>
  </si>
  <si>
    <t>m2</t>
  </si>
  <si>
    <t>4</t>
  </si>
  <si>
    <t>-1517757008</t>
  </si>
  <si>
    <t>112151512</t>
  </si>
  <si>
    <t>Řez a průklest stromů pomocí mobilní plošiny výšky stromu přes 10 do 15 m</t>
  </si>
  <si>
    <t>kus</t>
  </si>
  <si>
    <t>CS ÚRS 2022 02</t>
  </si>
  <si>
    <t>2097541810</t>
  </si>
  <si>
    <t>Online PSC</t>
  </si>
  <si>
    <t>https://podminky.urs.cz/item/CS_URS_2022_02/112151512</t>
  </si>
  <si>
    <t>11220_R</t>
  </si>
  <si>
    <t>Odstranění pařezů s jejich vykopáním, vytrháním nebo odstřelením, s přesekáním kořenů průměru přes 100 do 300 mm</t>
  </si>
  <si>
    <t>-1602673635</t>
  </si>
  <si>
    <t>11220_R2</t>
  </si>
  <si>
    <t>Odstranění pařezů s jejich vykopáním, vytrháním nebo odstřelením, s přesekáním kořenů průměru přes 300 do 500 mm</t>
  </si>
  <si>
    <t>1830227165</t>
  </si>
  <si>
    <t>5</t>
  </si>
  <si>
    <t>112211111</t>
  </si>
  <si>
    <t>Spálení pařezů na hromadách průměru přes 0,10 do 0,30 m</t>
  </si>
  <si>
    <t>1078800439</t>
  </si>
  <si>
    <t>https://podminky.urs.cz/item/CS_URS_2022_02/112211111</t>
  </si>
  <si>
    <t>6</t>
  </si>
  <si>
    <t>112211112</t>
  </si>
  <si>
    <t>Spálení pařezů na hromadách průměru přes 0,30 do 0,50 m</t>
  </si>
  <si>
    <t>-283010015</t>
  </si>
  <si>
    <t>https://podminky.urs.cz/item/CS_URS_2022_02/112211112</t>
  </si>
  <si>
    <t>7</t>
  </si>
  <si>
    <t>115001103</t>
  </si>
  <si>
    <t>Převedení vody potrubím průměru DN přes 150 do 250</t>
  </si>
  <si>
    <t>m</t>
  </si>
  <si>
    <t>515387972</t>
  </si>
  <si>
    <t>https://podminky.urs.cz/item/CS_URS_2022_02/115001103</t>
  </si>
  <si>
    <t>8</t>
  </si>
  <si>
    <t>115101201</t>
  </si>
  <si>
    <t>Čerpání vody na dopravní výšku do 10 m s uvažovaným průměrným přítokem do 500 l/min</t>
  </si>
  <si>
    <t>hod</t>
  </si>
  <si>
    <t>297912146</t>
  </si>
  <si>
    <t>https://podminky.urs.cz/item/CS_URS_2022_02/115101201</t>
  </si>
  <si>
    <t>9</t>
  </si>
  <si>
    <t>115101301</t>
  </si>
  <si>
    <t>Pohotovost záložní čerpací soupravy pro dopravní výšku do 10 m s uvažovaným průměrným přítokem do 500 l/min</t>
  </si>
  <si>
    <t>den</t>
  </si>
  <si>
    <t>-788853642</t>
  </si>
  <si>
    <t>https://podminky.urs.cz/item/CS_URS_2022_02/115101301</t>
  </si>
  <si>
    <t>10</t>
  </si>
  <si>
    <t>120001101</t>
  </si>
  <si>
    <t>Příplatek k cenám vykopávek za ztížení vykopávky v blízkosti inženýrských sítí nebo výbušnin v horninách jakékoliv třídy</t>
  </si>
  <si>
    <t>m3</t>
  </si>
  <si>
    <t>-205936312</t>
  </si>
  <si>
    <t>VV</t>
  </si>
  <si>
    <t>"Kabel Cetin - km 0,000-0,572" 572*1*1</t>
  </si>
  <si>
    <t>Součet</t>
  </si>
  <si>
    <t>11</t>
  </si>
  <si>
    <t>121151125</t>
  </si>
  <si>
    <t>Sejmutí ornice strojně při souvislé ploše přes 500 m2, tl. vrstvy přes 250 do 300 mm</t>
  </si>
  <si>
    <t>1965055037</t>
  </si>
  <si>
    <t>https://podminky.urs.cz/item/CS_URS_2022_02/121151125</t>
  </si>
  <si>
    <t>"úsek km 0,560-0,849" 289*5</t>
  </si>
  <si>
    <t>12</t>
  </si>
  <si>
    <t>122251106</t>
  </si>
  <si>
    <t>Odkopávky a prokopávky nezapažené strojně v hornině třídy těžitelnosti I skupiny 3 přes 1 000 do 5 000 m3</t>
  </si>
  <si>
    <t>516845785</t>
  </si>
  <si>
    <t>https://podminky.urs.cz/item/CS_URS_2022_02/122251106</t>
  </si>
  <si>
    <t>"výkopy - připojení polních cest"(267*0,62)+(70*0,47)</t>
  </si>
  <si>
    <t>"výkopy - hospodářské sjezdy"((8*10*2)+(1*10*3))*0,62</t>
  </si>
  <si>
    <t>"výkopy- polní cesta" 1111,5-433,5</t>
  </si>
  <si>
    <t>"výkop pro stabilizaci pláně, úsek km 0,000-0,575"2409,7*0,15</t>
  </si>
  <si>
    <t>13</t>
  </si>
  <si>
    <t>132251704</t>
  </si>
  <si>
    <t>Hloubení rýh šířky do 800 mm pro lesnicko-technické meliorace strojně zapažených i nezapažených, s urovnáním dna do předepsaného profilu a spádu v hornině třídy těžitelnosti I skupiny 3 přes 100 m3</t>
  </si>
  <si>
    <t>-2079021905</t>
  </si>
  <si>
    <t>https://podminky.urs.cz/item/CS_URS_2022_02/132251704</t>
  </si>
  <si>
    <t>"hloubení rýhy pro drenáž"849*0,4*0,4</t>
  </si>
  <si>
    <t>14</t>
  </si>
  <si>
    <t>132251802</t>
  </si>
  <si>
    <t>Hloubení rýh šířky přes 800 do 2 000 mm pro lesnicko-technické meliorace strojně zapažených i nezapažených, s urovnáním dna do předepsaného profilu a spádu v hornině třídy těžitelnosti I skupiny 3 přes 20 do 50 m3</t>
  </si>
  <si>
    <t>2014762198</t>
  </si>
  <si>
    <t>https://podminky.urs.cz/item/CS_URS_2022_02/132251802</t>
  </si>
  <si>
    <t>"zasakovací jímky" 7*(2*3*1)</t>
  </si>
  <si>
    <t>162201401</t>
  </si>
  <si>
    <t>Vodorovné přemístění větví, kmenů nebo pařezů s naložením, složením a dopravou do 1000 m větví stromů listnatých, průměru kmene přes 100 do 300 mm</t>
  </si>
  <si>
    <t>-677376292</t>
  </si>
  <si>
    <t>https://podminky.urs.cz/item/CS_URS_2022_02/162201401</t>
  </si>
  <si>
    <t>16</t>
  </si>
  <si>
    <t>162201402</t>
  </si>
  <si>
    <t>Vodorovné přemístění větví, kmenů nebo pařezů s naložením, složením a dopravou do 1000 m větví stromů listnatých, průměru kmene přes 300 do 500 mm</t>
  </si>
  <si>
    <t>175502513</t>
  </si>
  <si>
    <t>https://podminky.urs.cz/item/CS_URS_2022_02/162201402</t>
  </si>
  <si>
    <t>17</t>
  </si>
  <si>
    <t>162201411</t>
  </si>
  <si>
    <t>Vodorovné přemístění větví, kmenů nebo pařezů s naložením, složením a dopravou do 1000 m kmenů stromů listnatých, průměru přes 100 do 300 mm</t>
  </si>
  <si>
    <t>524218457</t>
  </si>
  <si>
    <t>https://podminky.urs.cz/item/CS_URS_2022_02/162201411</t>
  </si>
  <si>
    <t>18</t>
  </si>
  <si>
    <t>162201412</t>
  </si>
  <si>
    <t>Vodorovné přemístění větví, kmenů nebo pařezů s naložením, složením a dopravou do 1000 m kmenů stromů listnatých, průměru přes 300 do 500 mm</t>
  </si>
  <si>
    <t>1204602608</t>
  </si>
  <si>
    <t>https://podminky.urs.cz/item/CS_URS_2022_02/162201412</t>
  </si>
  <si>
    <t>19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</si>
  <si>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</si>
  <si>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</si>
  <si>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-196758691</t>
  </si>
  <si>
    <t>https://podminky.urs.cz/item/CS_URS_2022_02/162751117</t>
  </si>
  <si>
    <t>"odkopávky+drenáž+jímky-násypy-zásyp ZJ-ohumusování"1355,695+135,84+42-12-21-62,7</t>
  </si>
  <si>
    <t>20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</si>
  <si>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</si>
  <si>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</si>
  <si>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1537963432</t>
  </si>
  <si>
    <t>https://podminky.urs.cz/item/CS_URS_2022_02/162751119</t>
  </si>
  <si>
    <t>1437,835*7</t>
  </si>
  <si>
    <t>171251201</t>
  </si>
  <si>
    <t>Uložení sypaniny na skládky nebo meziskládky bez hutnění s upravením uložené sypaniny do předepsaného tvaru</t>
  </si>
  <si>
    <t>-1471981654</t>
  </si>
  <si>
    <t>https://podminky.urs.cz/item/CS_URS_2022_02/171251201</t>
  </si>
  <si>
    <t>22</t>
  </si>
  <si>
    <t>181351115</t>
  </si>
  <si>
    <t>Rozprostření a urovnání ornice v rovině nebo ve svahu sklonu do 1:5 strojně při souvislé ploše přes 500 m2, tl. vrstvy přes 250 do 300 mm</t>
  </si>
  <si>
    <t>-1455778856</t>
  </si>
  <si>
    <t>https://podminky.urs.cz/item/CS_URS_2022_02/181351115</t>
  </si>
  <si>
    <t>23</t>
  </si>
  <si>
    <t>181411121</t>
  </si>
  <si>
    <t>Založení trávníku na půdě předem připravené plochy do 1000 m2 výsevem včetně utažení lučního v rovině nebo na svahu do 1:5</t>
  </si>
  <si>
    <t>293144578</t>
  </si>
  <si>
    <t>https://podminky.urs.cz/item/CS_URS_2022_02/181411121</t>
  </si>
  <si>
    <t>"násyp"613,3</t>
  </si>
  <si>
    <t>"výkop"13,8</t>
  </si>
  <si>
    <t>24</t>
  </si>
  <si>
    <t>M</t>
  </si>
  <si>
    <t>00572472</t>
  </si>
  <si>
    <t>osivo směs travní krajinná-rovinná</t>
  </si>
  <si>
    <t>kg</t>
  </si>
  <si>
    <t>1007056032</t>
  </si>
  <si>
    <t>627,1*0,025 'Přepočtené koeficientem množství</t>
  </si>
  <si>
    <t>25</t>
  </si>
  <si>
    <t>181951112</t>
  </si>
  <si>
    <t>Úprava pláně vyrovnáním výškových rozdílů strojně v hornině třídy těžitelnosti I, skupiny 1 až 3 se zhutněním</t>
  </si>
  <si>
    <t>-538939107</t>
  </si>
  <si>
    <t>https://podminky.urs.cz/item/CS_URS_2022_02/181951112</t>
  </si>
  <si>
    <t>"polní cesta" 3588,6</t>
  </si>
  <si>
    <t>"hospodářské sjezdy" (8*10*2)+(1*10*3)</t>
  </si>
  <si>
    <t>"připojení" 337</t>
  </si>
  <si>
    <t>26</t>
  </si>
  <si>
    <t>182151111</t>
  </si>
  <si>
    <t>Svahování trvalých svahů do projektovaných profilů strojně s potřebným přemístěním výkopku při svahování v zářezech v hornině třídy těžitelnosti I, skupiny 1 až 3</t>
  </si>
  <si>
    <t>-1181075225</t>
  </si>
  <si>
    <t>https://podminky.urs.cz/item/CS_URS_2022_02/182151111</t>
  </si>
  <si>
    <t>27</t>
  </si>
  <si>
    <t>182251101</t>
  </si>
  <si>
    <t>Svahování trvalých svahů do projektovaných profilů strojně s potřebným přemístěním výkopku při svahování násypů v jakékoliv hornině</t>
  </si>
  <si>
    <t>-1518953291</t>
  </si>
  <si>
    <t>https://podminky.urs.cz/item/CS_URS_2022_02/182251101</t>
  </si>
  <si>
    <t>28</t>
  </si>
  <si>
    <t>184813212</t>
  </si>
  <si>
    <t>Ochranné oplocení kořenové zóny stromu v rovině nebo na svahu do 1:5, výšky přes 1500 do 2000 mm</t>
  </si>
  <si>
    <t>-360163805</t>
  </si>
  <si>
    <t>https://podminky.urs.cz/item/CS_URS_2022_02/184813212</t>
  </si>
  <si>
    <t>29</t>
  </si>
  <si>
    <t>184813252</t>
  </si>
  <si>
    <t>Odstranění ochranného oplocení kořenové zóny stromu v rovině nebo na svahu do 1:5, výšky přes 1500 do 2000 mm</t>
  </si>
  <si>
    <t>877297725</t>
  </si>
  <si>
    <t>https://podminky.urs.cz/item/CS_URS_2022_02/184813252</t>
  </si>
  <si>
    <t>Zakládání</t>
  </si>
  <si>
    <t>30</t>
  </si>
  <si>
    <t>211521111</t>
  </si>
  <si>
    <t>Výplň kamenivem do rýh odvodňovacích žeber nebo trativodů bez zhutnění, s úpravou povrchu výplně kamenivem hrubým drceným frakce 63 až 125 mm</t>
  </si>
  <si>
    <t>322017233</t>
  </si>
  <si>
    <t>https://podminky.urs.cz/item/CS_URS_2022_02/211521111</t>
  </si>
  <si>
    <t>"zasakovací jímky"7*(3*1*1)</t>
  </si>
  <si>
    <t>31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</si>
  <si>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</si>
  <si>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</si>
  <si>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398342193</t>
  </si>
  <si>
    <t>https://podminky.urs.cz/item/CS_URS_2022_02/211971121</t>
  </si>
  <si>
    <t>"zasakovací jímky"((4*3*1)+(2*1*1))*7</t>
  </si>
  <si>
    <t>"drenáž"(4*0,4)*(849)</t>
  </si>
  <si>
    <t>32</t>
  </si>
  <si>
    <t>214500211</t>
  </si>
  <si>
    <t>Zřízení výplně rýhy s drenážním potrubím z trub DN do 200 štěrkem, pískem nebo štěrkopískem, výšky přes 300 do 550 mm</t>
  </si>
  <si>
    <t>-592944520</t>
  </si>
  <si>
    <t>https://podminky.urs.cz/item/CS_URS_2022_02/214500211</t>
  </si>
  <si>
    <t>"obsyp drenážního potrubí"849</t>
  </si>
  <si>
    <t>33</t>
  </si>
  <si>
    <t>58343872</t>
  </si>
  <si>
    <t>kamenivo drcené hrubé frakce 8/16</t>
  </si>
  <si>
    <t>t</t>
  </si>
  <si>
    <t>911593159</t>
  </si>
  <si>
    <t>849*0,4*0,4*2,0</t>
  </si>
  <si>
    <t>34</t>
  </si>
  <si>
    <t>215901101</t>
  </si>
  <si>
    <t>Zhutnění podloží pod násypy z rostlé horniny tř. 1 až 4 z hornin soudružných do 92 % PS a nesoudržných sypkých relativní ulehlosti I(d) do 0,8</t>
  </si>
  <si>
    <t>-2119189662</t>
  </si>
  <si>
    <t>35</t>
  </si>
  <si>
    <t>69311198</t>
  </si>
  <si>
    <t>geotextilie netkaná separační, ochranná, filtrační, drenážní PES(70%)+PP(30%) 250g/m2</t>
  </si>
  <si>
    <t>47535030</t>
  </si>
  <si>
    <t>1456,4*1,05</t>
  </si>
  <si>
    <t>36</t>
  </si>
  <si>
    <t>311-R</t>
  </si>
  <si>
    <t>Rekonstrukce stávajícího POZ</t>
  </si>
  <si>
    <t>-807955957</t>
  </si>
  <si>
    <t>"km 0,000-0,560 - možný střet s POZ"560</t>
  </si>
  <si>
    <t>"km 0,650-0,849 - možný střet s POZ"849-650</t>
  </si>
  <si>
    <t>Svislé a kompletní konstrukce</t>
  </si>
  <si>
    <t>37</t>
  </si>
  <si>
    <t>388129210</t>
  </si>
  <si>
    <t>Montáž dílců prefabrikovaných kanálů ze železobetonu pro rozvody se zalitím spár šířky do 30 mm tvaru U, hmotnosti do 1 t</t>
  </si>
  <si>
    <t>677316084</t>
  </si>
  <si>
    <t>"OZŽ, km 0,325"8</t>
  </si>
  <si>
    <t>"OZŽ, km 0,847"16</t>
  </si>
  <si>
    <t>38</t>
  </si>
  <si>
    <t>5921</t>
  </si>
  <si>
    <t>Žlab příkopový prefabrikovaný 500x500 mm</t>
  </si>
  <si>
    <t>1327379152</t>
  </si>
  <si>
    <t>39</t>
  </si>
  <si>
    <t>2861</t>
  </si>
  <si>
    <t>Mříž litinová odvod. žlabu s.š. 500 mm</t>
  </si>
  <si>
    <t>ks</t>
  </si>
  <si>
    <t>555244092</t>
  </si>
  <si>
    <t>24*2</t>
  </si>
  <si>
    <t>40</t>
  </si>
  <si>
    <t>388129310</t>
  </si>
  <si>
    <t>Montáž dílců prefabrikovaných kanálů ze železobetonu pro rozvody se zalitím spár šířky do 30 mm tvaru uzavřeného profilu (skříně), hmotnosti do 2,0 t</t>
  </si>
  <si>
    <t>708975460</t>
  </si>
  <si>
    <t>https://podminky.urs.cz/item/CS_URS_2022_02/388129310</t>
  </si>
  <si>
    <t>"km 0,572 - chránička kabelu CETIN "10</t>
  </si>
  <si>
    <t>41</t>
  </si>
  <si>
    <t>59385446</t>
  </si>
  <si>
    <t>energokanál tvaru U 50x39x35cm</t>
  </si>
  <si>
    <t>-896467208</t>
  </si>
  <si>
    <t>42</t>
  </si>
  <si>
    <t>59385209</t>
  </si>
  <si>
    <t>deska zákrytová energokanálu 50x39x5cm</t>
  </si>
  <si>
    <t>-1638893044</t>
  </si>
  <si>
    <t>Vodorovné konstrukce</t>
  </si>
  <si>
    <t>43</t>
  </si>
  <si>
    <t>451313521</t>
  </si>
  <si>
    <t>Podkladní vrstva z betonu prostého pod dlažbu se zvýšenými nároky na prostředí tl. přes 100 do 150 mm</t>
  </si>
  <si>
    <t>-1812445942</t>
  </si>
  <si>
    <t>https://podminky.urs.cz/item/CS_URS_2022_02/451313521</t>
  </si>
  <si>
    <t>"propustek, km 0,002 " 2*3*3</t>
  </si>
  <si>
    <t>"OZŽ, km 0,325" 2*3*1,5</t>
  </si>
  <si>
    <t>"OZŽ, km 0,847"2*3*3</t>
  </si>
  <si>
    <t>"hospodářské sjezdy s propustkem"3*(2*2*2)</t>
  </si>
  <si>
    <t>"vtokový objekt v km 0,425" 6,2*3,2</t>
  </si>
  <si>
    <t>44</t>
  </si>
  <si>
    <t>451315127</t>
  </si>
  <si>
    <t>Podkladní a výplňové vrstvy z betonu prostého tloušťky do 150 mm, z betonu C 25/30</t>
  </si>
  <si>
    <t>-20983842</t>
  </si>
  <si>
    <t>https://podminky.urs.cz/item/CS_URS_2022_02/451315127</t>
  </si>
  <si>
    <t>"km 0,002 - propustek"1,1*10</t>
  </si>
  <si>
    <t>"km 0,223 - propustek"1,1*14</t>
  </si>
  <si>
    <t>"km 0,290 - propustek"1,1*14</t>
  </si>
  <si>
    <t>"km 0,405 - propustek"1,1*14</t>
  </si>
  <si>
    <t>"km 0,325 - žlab"1,1*8</t>
  </si>
  <si>
    <t>"km 0,847 - žlab"1,1*16</t>
  </si>
  <si>
    <t>45</t>
  </si>
  <si>
    <t>465513227</t>
  </si>
  <si>
    <t>Dlažba z lomového kamene lomařsky upraveného na cementovou maltu, s vyspárováním cementovou maltou, tl. kamene 250 mm</t>
  </si>
  <si>
    <t>-1265041337</t>
  </si>
  <si>
    <t>https://podminky.urs.cz/item/CS_URS_2022_02/465513227</t>
  </si>
  <si>
    <t>46</t>
  </si>
  <si>
    <t>452318510</t>
  </si>
  <si>
    <t>Zajišťovací práh z betonu prostého se zvýšenými nároky na prostředí na dně a ve svahu melioračních kanálů s patkami nebo bez patek</t>
  </si>
  <si>
    <t>-591742813</t>
  </si>
  <si>
    <t>https://podminky.urs.cz/item/CS_URS_2022_02/452318510</t>
  </si>
  <si>
    <t>"propustek, km 0,002 " 2*3*0,3*0,8</t>
  </si>
  <si>
    <t>"OZŽ, km 0,847"2*3*0,3*0,8</t>
  </si>
  <si>
    <t>"hospodářské sjezdy s propustkem"3*(2*2*0,3*0,8)</t>
  </si>
  <si>
    <t>"vtokový objekt v km 0,425" 2*0,3*3,2*0,8</t>
  </si>
  <si>
    <t>Komunikace pozemní</t>
  </si>
  <si>
    <t>47</t>
  </si>
  <si>
    <t>561061111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</si>
  <si>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350 do 400 mm</t>
  </si>
  <si>
    <t>-1918696069</t>
  </si>
  <si>
    <t>https://podminky.urs.cz/item/CS_URS_2022_02/561061111</t>
  </si>
  <si>
    <t>"stabilizace-cesta, km 0,575-KÚ" 3588,6-2409,7</t>
  </si>
  <si>
    <t>"stabilizace-sjezdy"2*10*2</t>
  </si>
  <si>
    <t>"stabilizace-připojení"70</t>
  </si>
  <si>
    <t>48</t>
  </si>
  <si>
    <t>58530170</t>
  </si>
  <si>
    <t>vápno nehašené CL 90-Q pro úpravu zemin standardní</t>
  </si>
  <si>
    <t>540229076</t>
  </si>
  <si>
    <t>"vápno/cement/směs hydr. pojiv, cca 3,5 % obj." 1288,9*0,4*1,75*0,04</t>
  </si>
  <si>
    <t>49</t>
  </si>
  <si>
    <t>564851111</t>
  </si>
  <si>
    <t>Podklad ze štěrkodrti ŠD s rozprostřením a zhutněním plochy přes 100 m2, po zhutnění tl. 150 mm</t>
  </si>
  <si>
    <t>-809594873</t>
  </si>
  <si>
    <t>https://podminky.urs.cz/item/CS_URS_2022_02/564851111</t>
  </si>
  <si>
    <t>stabilizace pláně, úsek km 0,000-0,575</t>
  </si>
  <si>
    <t>"polní cesta"2409,7</t>
  </si>
  <si>
    <t>"připojení "267</t>
  </si>
  <si>
    <t>"hospodářské sjezdy"(6*10*2)+(1*10*3)</t>
  </si>
  <si>
    <t>konstrukce vozovky 3. vrstva</t>
  </si>
  <si>
    <t>"polní cesta"3553,82</t>
  </si>
  <si>
    <t>"připojení "337</t>
  </si>
  <si>
    <t>"hospodářské sjezdy"(8*10*2)+(1*10*3)</t>
  </si>
  <si>
    <t>50</t>
  </si>
  <si>
    <t>564861111</t>
  </si>
  <si>
    <t>Podklad ze štěrkodrti ŠD s rozprostřením a zhutněním plochy přes 100 m2, po zhutnění tl. 200 mm</t>
  </si>
  <si>
    <t>-1766614041</t>
  </si>
  <si>
    <t>https://podminky.urs.cz/item/CS_URS_2022_02/564861111</t>
  </si>
  <si>
    <t>konstrukce vozovky 4.vrstva</t>
  </si>
  <si>
    <t>"připojení"337</t>
  </si>
  <si>
    <t>"hospodářské sjezdy"190</t>
  </si>
  <si>
    <t>51</t>
  </si>
  <si>
    <t>573111115</t>
  </si>
  <si>
    <t>Postřik infiltrační PI z asfaltu silničního s posypem kamenivem, v množství 2,50 kg/m2</t>
  </si>
  <si>
    <t>1449522276</t>
  </si>
  <si>
    <t>https://podminky.urs.cz/item/CS_URS_2022_02/573111115</t>
  </si>
  <si>
    <t>konstrokce vozovky</t>
  </si>
  <si>
    <t>52</t>
  </si>
  <si>
    <t>565165121</t>
  </si>
  <si>
    <t>Asfaltový beton vrstva podkladní ACP 16 (obalované kamenivo střednězrnné - OKS) s rozprostřením a zhutněním v pruhu šířky přes 3 m, po zhutnění tl. 80 mm</t>
  </si>
  <si>
    <t>1578673225</t>
  </si>
  <si>
    <t>https://podminky.urs.cz/item/CS_URS_2022_02/565165121</t>
  </si>
  <si>
    <t>konstrukce vozovky 2.vrstva</t>
  </si>
  <si>
    <t>"polní cesta"3196,83</t>
  </si>
  <si>
    <t>53</t>
  </si>
  <si>
    <t>573211112</t>
  </si>
  <si>
    <t>Postřik spojovací PS bez posypu kamenivem z asfaltu silničního, v množství 0,70 kg/m2</t>
  </si>
  <si>
    <t>-1654467602</t>
  </si>
  <si>
    <t>https://podminky.urs.cz/item/CS_URS_2022_02/573211112</t>
  </si>
  <si>
    <t>konstrukce vozovky</t>
  </si>
  <si>
    <t>54</t>
  </si>
  <si>
    <t>577134121</t>
  </si>
  <si>
    <t>Asfaltový beton vrstva obrusná ACO 11 (ABS) s rozprostřením a se zhutněním z nemodifikovaného asfaltu v pruhu šířky přes 3 m tř. I, po zhutnění tl. 40 mm</t>
  </si>
  <si>
    <t>478501477</t>
  </si>
  <si>
    <t>https://podminky.urs.cz/item/CS_URS_2022_02/577134121</t>
  </si>
  <si>
    <t>konstrukce vvozovky 1.vrstva</t>
  </si>
  <si>
    <t>"polní cesta"3145,84</t>
  </si>
  <si>
    <t>55</t>
  </si>
  <si>
    <t>569751111</t>
  </si>
  <si>
    <t>Zpevnění krajnic nebo komunikací pro pěší s rozprostřením a zhutněním, po zhutnění kamenivem drceným tl. 150 mm</t>
  </si>
  <si>
    <t>1371293154</t>
  </si>
  <si>
    <t>https://podminky.urs.cz/item/CS_URS_2022_02/569751111</t>
  </si>
  <si>
    <t xml:space="preserve"> 0,25*2*(849)</t>
  </si>
  <si>
    <t>56</t>
  </si>
  <si>
    <t>569903311</t>
  </si>
  <si>
    <t>Zřízení zemních krajnic z hornin jakékoliv třídy se zhutněním</t>
  </si>
  <si>
    <t>-794753269</t>
  </si>
  <si>
    <t>https://podminky.urs.cz/item/CS_URS_2022_02/569903311</t>
  </si>
  <si>
    <t xml:space="preserve"> 0,224*(849)</t>
  </si>
  <si>
    <t>Trubní vedení</t>
  </si>
  <si>
    <t>57</t>
  </si>
  <si>
    <t>871228111</t>
  </si>
  <si>
    <t>Kladení drenážního potrubí z plastických hmot do připravené rýhy z tvrdého PVC, průměru přes 90 do 150 mm</t>
  </si>
  <si>
    <t>759785380</t>
  </si>
  <si>
    <t>https://podminky.urs.cz/item/CS_URS_2022_02/871228111</t>
  </si>
  <si>
    <t>"drenáž"  849</t>
  </si>
  <si>
    <t xml:space="preserve">"vtokový objekt v km 0,425 -připojení na stávající trubku"  2 </t>
  </si>
  <si>
    <t>58</t>
  </si>
  <si>
    <t>28611223</t>
  </si>
  <si>
    <t>trubka drenážní flexibilní celoperforovaná PVC-U SN 4 DN 100 pro meliorace, dočasné nebo odlehčovací drenáže</t>
  </si>
  <si>
    <t>-1908050839</t>
  </si>
  <si>
    <t>"drenáž" 849*1,05</t>
  </si>
  <si>
    <t>59</t>
  </si>
  <si>
    <t>28611135</t>
  </si>
  <si>
    <t>trubka kanalizační PVC DN 200x500mm SN4</t>
  </si>
  <si>
    <t>-843092563</t>
  </si>
  <si>
    <t>60</t>
  </si>
  <si>
    <t>895611111</t>
  </si>
  <si>
    <t>Drenážní výusť z trub betonových</t>
  </si>
  <si>
    <t>1858771957</t>
  </si>
  <si>
    <t>https://podminky.urs.cz/item/CS_URS_2022_02/895611111</t>
  </si>
  <si>
    <t>"vyústění do vtokového objektu"2</t>
  </si>
  <si>
    <t>Ostatní konstrukce a práce, bourání</t>
  </si>
  <si>
    <t>61</t>
  </si>
  <si>
    <t>912211111</t>
  </si>
  <si>
    <t>Montáž směrového sloupku plastového s odrazkou prostým uložením bez betonového základu silničního</t>
  </si>
  <si>
    <t>1604036850</t>
  </si>
  <si>
    <t>https://podminky.urs.cz/item/CS_URS_2022_02/912211111</t>
  </si>
  <si>
    <t>"km 0,000"2</t>
  </si>
  <si>
    <t>"km 0,849"2</t>
  </si>
  <si>
    <t>62</t>
  </si>
  <si>
    <t>40445158</t>
  </si>
  <si>
    <t>sloupek směrový silniční plastový 1,2m</t>
  </si>
  <si>
    <t>-737939237</t>
  </si>
  <si>
    <t>63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</si>
  <si>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</si>
  <si>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</si>
  <si>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163806561</t>
  </si>
  <si>
    <t>https://podminky.urs.cz/item/CS_URS_2022_02/916131213</t>
  </si>
  <si>
    <t>"km 0,462"10,5</t>
  </si>
  <si>
    <t>"km 0,499"12</t>
  </si>
  <si>
    <t>"km 0,561" 2*9</t>
  </si>
  <si>
    <t>"hospodářské sjezdy"9*10</t>
  </si>
  <si>
    <t>64</t>
  </si>
  <si>
    <t>592174650</t>
  </si>
  <si>
    <t>obrubník betonový silniční dle TZ 100x15x300 cm</t>
  </si>
  <si>
    <t>1876846527</t>
  </si>
  <si>
    <t>65</t>
  </si>
  <si>
    <t>919411141</t>
  </si>
  <si>
    <t>Čelo propustku včetně římsy z betonu prostého se zvýšenými nároky na prostředí, pro propustek z trub DN 600 až 800 mm</t>
  </si>
  <si>
    <t>-464456053</t>
  </si>
  <si>
    <t>https://podminky.urs.cz/item/CS_URS_2022_02/919411141</t>
  </si>
  <si>
    <t>"propustek, km 0,002 " 2</t>
  </si>
  <si>
    <t>"hospodářské sjezdy s propustkem"3*(2)</t>
  </si>
  <si>
    <t>66</t>
  </si>
  <si>
    <t>919413121</t>
  </si>
  <si>
    <t>Vtoková jímka propustku z betonu prostého se zvýšenými nároky na prostředí tř. C 25/30, propustku z trub DN do 800 mm</t>
  </si>
  <si>
    <t>-448526852</t>
  </si>
  <si>
    <t>https://podminky.urs.cz/item/CS_URS_2022_02/919413121</t>
  </si>
  <si>
    <t>vtoková jímka včetně dvou sedimentačních jímek</t>
  </si>
  <si>
    <t>"km 0,425"1</t>
  </si>
  <si>
    <t>67</t>
  </si>
  <si>
    <t>919441221</t>
  </si>
  <si>
    <t>Čelo propustku včetně římsy ze zdiva z lomového kamene, pro propustek z trub DN 600 až 800 mm</t>
  </si>
  <si>
    <t>1561569160</t>
  </si>
  <si>
    <t>https://podminky.urs.cz/item/CS_URS_2022_02/919441221</t>
  </si>
  <si>
    <t>"OZŽ, km 0,325" 2</t>
  </si>
  <si>
    <t>"OZŽ, km 0,847"2</t>
  </si>
  <si>
    <t>68</t>
  </si>
  <si>
    <t>919535556</t>
  </si>
  <si>
    <t>Obetonování trubního propustku betonem prostým se zvýšenými nároky na prostředí tř. C 25/30</t>
  </si>
  <si>
    <t>-155410775</t>
  </si>
  <si>
    <t>https://podminky.urs.cz/item/CS_URS_2022_02/919535556</t>
  </si>
  <si>
    <t>"propustek, km 0,002 " 0,28*10</t>
  </si>
  <si>
    <t>"hospodářské sjezdy s propustkem"(2*(0,19*12))+(0,28*12)</t>
  </si>
  <si>
    <t>69</t>
  </si>
  <si>
    <t>919551112</t>
  </si>
  <si>
    <t>Zřízení propustku z trub plastových polyetylenových rýhovaných se spojkami nebo s hrdlem DN 400 mm</t>
  </si>
  <si>
    <t>2002470479</t>
  </si>
  <si>
    <t>https://podminky.urs.cz/item/CS_URS_2022_02/919551112</t>
  </si>
  <si>
    <t>2*12</t>
  </si>
  <si>
    <t>70</t>
  </si>
  <si>
    <t>28617047</t>
  </si>
  <si>
    <t>trubka kanalizační PP korugovaná DN 400x6000mm SN10</t>
  </si>
  <si>
    <t>-1563172489</t>
  </si>
  <si>
    <t>"hospodářské sjezdy s propustkem"2*12</t>
  </si>
  <si>
    <t>71</t>
  </si>
  <si>
    <t>919551114</t>
  </si>
  <si>
    <t>Zřízení propustku z trub plastových polyetylenových rýhovaných se spojkami nebo s hrdlem DN 600 mm</t>
  </si>
  <si>
    <t>-1285939257</t>
  </si>
  <si>
    <t>https://podminky.urs.cz/item/CS_URS_2022_02/919551114</t>
  </si>
  <si>
    <t>"propustek, km 0,002 " 10</t>
  </si>
  <si>
    <t>"hospodářský sjezd s propustkem, km 0,405"12</t>
  </si>
  <si>
    <t>72</t>
  </si>
  <si>
    <t>28614470</t>
  </si>
  <si>
    <t>trubka kanalizační PP korugovaná pro velké průměry DN 600x6000mm SN10</t>
  </si>
  <si>
    <t>1795810850</t>
  </si>
  <si>
    <t>73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</si>
  <si>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</si>
  <si>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</si>
  <si>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-1074079900</t>
  </si>
  <si>
    <t>https://podminky.urs.cz/item/CS_URS_2022_02/919732211</t>
  </si>
  <si>
    <t>" km 0,000"14</t>
  </si>
  <si>
    <t>"km 0,849" 30</t>
  </si>
  <si>
    <t>74</t>
  </si>
  <si>
    <t>919735113</t>
  </si>
  <si>
    <t>Řezání stávajícího živičného krytu nebo podkladu hloubky přes 100 do 150 mm</t>
  </si>
  <si>
    <t>-641715441</t>
  </si>
  <si>
    <t>https://podminky.urs.cz/item/CS_URS_2022_02/919735113</t>
  </si>
  <si>
    <t>75</t>
  </si>
  <si>
    <t>938902113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</si>
  <si>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</si>
  <si>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1897733577</t>
  </si>
  <si>
    <t>https://podminky.urs.cz/item/CS_URS_2022_02/938902113</t>
  </si>
  <si>
    <t>"km 0,125-0,510" 510-125</t>
  </si>
  <si>
    <t>"km 0,325"((1*0,3)/2)*30</t>
  </si>
  <si>
    <t>" km 0,002" 2*10</t>
  </si>
  <si>
    <t>" km 0,847" 2*10</t>
  </si>
  <si>
    <t>76</t>
  </si>
  <si>
    <t>966008113</t>
  </si>
  <si>
    <t>Bourání trubního propustku s odklizením a uložením vybouraného materiálu na skládku na vzdálenost do 3 m nebo s naložením na dopravní prostředek z trub DN přes 500 do 800 mm</t>
  </si>
  <si>
    <t>824671742</t>
  </si>
  <si>
    <t>https://podminky.urs.cz/item/CS_URS_2022_02/966008113</t>
  </si>
  <si>
    <t>"km 0,002" 11</t>
  </si>
  <si>
    <t>997</t>
  </si>
  <si>
    <t>Přesun sutě</t>
  </si>
  <si>
    <t>77</t>
  </si>
  <si>
    <t>997013501</t>
  </si>
  <si>
    <t>Odvoz suti a vybouraných hmot na skládku nebo meziskládku se složením, na vzdálenost do 1 km</t>
  </si>
  <si>
    <t>778619434</t>
  </si>
  <si>
    <t>https://podminky.urs.cz/item/CS_URS_2022_02/997013501</t>
  </si>
  <si>
    <t>78</t>
  </si>
  <si>
    <t>997013509</t>
  </si>
  <si>
    <t>Odvoz suti a vybouraných hmot na skládku nebo meziskládku se složením, na vzdálenost Příplatek k ceně za každý další i započatý 1 km přes 1 km</t>
  </si>
  <si>
    <t>103473737</t>
  </si>
  <si>
    <t>https://podminky.urs.cz/item/CS_URS_2022_02/997013509</t>
  </si>
  <si>
    <t>22,605*16</t>
  </si>
  <si>
    <t>79</t>
  </si>
  <si>
    <t>997221861</t>
  </si>
  <si>
    <t>Poplatek za uložení stavebního odpadu na recyklační skládce (skládkovné) z prostého betonu zatříděného do Katalogu odpadů pod kódem 17 01 01</t>
  </si>
  <si>
    <t>591687938</t>
  </si>
  <si>
    <t>https://podminky.urs.cz/item/CS_URS_2022_02/997221861</t>
  </si>
  <si>
    <t>998</t>
  </si>
  <si>
    <t>Přesun hmot</t>
  </si>
  <si>
    <t>80</t>
  </si>
  <si>
    <t>998225111</t>
  </si>
  <si>
    <t>Přesun hmot pro komunikace s krytem z kameniva, monolitickým betonovým nebo živičným dopravní vzdálenost do 200 m jakékoliv délky objektu</t>
  </si>
  <si>
    <t>1149866756</t>
  </si>
  <si>
    <t>https://podminky.urs.cz/item/CS_URS_2022_02/998225111</t>
  </si>
  <si>
    <t>Soupis:</t>
  </si>
  <si>
    <t>VRN - Vedlejší rozpočtové náklady</t>
  </si>
  <si>
    <t xml:space="preserve">    VRN -  Vedlejší rozpočtové náklady</t>
  </si>
  <si>
    <t xml:space="preserve">      VRN1 -  Průzkumné, geodetické a projektové práce</t>
  </si>
  <si>
    <t xml:space="preserve">      VRN2 - Příprava staveniště</t>
  </si>
  <si>
    <t xml:space="preserve">      VRN3 -  Zařízení staveniště</t>
  </si>
  <si>
    <t xml:space="preserve">      VRN4 - Inženýrská činnost</t>
  </si>
  <si>
    <t xml:space="preserve">      VRN9 - Ostatní náklady</t>
  </si>
  <si>
    <t xml:space="preserve"> Vedlejší rozpočtové náklady</t>
  </si>
  <si>
    <t>VRN1</t>
  </si>
  <si>
    <t xml:space="preserve"> Průzkumné, geodetické a projektové práce</t>
  </si>
  <si>
    <t>011002000.1</t>
  </si>
  <si>
    <t>Průzkumné práce</t>
  </si>
  <si>
    <t>soubor</t>
  </si>
  <si>
    <t>1024</t>
  </si>
  <si>
    <t>-2062497291</t>
  </si>
  <si>
    <t>SO101 - polní cesta C24</t>
  </si>
  <si>
    <t>"kabel Cetin" 1</t>
  </si>
  <si>
    <t>"nadzemní vedení VN"1</t>
  </si>
  <si>
    <t>"podrobné odvodňovací zařízení" 1</t>
  </si>
  <si>
    <t>012103000.1</t>
  </si>
  <si>
    <t>Geodetické práce před výstavbou</t>
  </si>
  <si>
    <t>847871373</t>
  </si>
  <si>
    <t>"SO101" 1</t>
  </si>
  <si>
    <t>012303000.1</t>
  </si>
  <si>
    <t>Geodetické práce po výstavbě</t>
  </si>
  <si>
    <t>-869386343</t>
  </si>
  <si>
    <t>013254000.1</t>
  </si>
  <si>
    <t>Dokumentace skutečného provedení stavby</t>
  </si>
  <si>
    <t>-1819236477</t>
  </si>
  <si>
    <t>VRN2</t>
  </si>
  <si>
    <t>Příprava staveniště</t>
  </si>
  <si>
    <t>02000100</t>
  </si>
  <si>
    <t>Zabezpečení přírodních hodnot na místě</t>
  </si>
  <si>
    <t>-1145736227</t>
  </si>
  <si>
    <t>VRN3</t>
  </si>
  <si>
    <t xml:space="preserve"> Zařízení staveniště</t>
  </si>
  <si>
    <t>030001000.1</t>
  </si>
  <si>
    <t>Zařízení staveniště</t>
  </si>
  <si>
    <t>1010493956</t>
  </si>
  <si>
    <t>034203000</t>
  </si>
  <si>
    <t>Opatření na ochranu pozemků sousedních se staveništěm</t>
  </si>
  <si>
    <t>-1135319969</t>
  </si>
  <si>
    <t>034403000.1</t>
  </si>
  <si>
    <t>Dopravní značení na staveništi</t>
  </si>
  <si>
    <t>-1304345027</t>
  </si>
  <si>
    <t>VRN4</t>
  </si>
  <si>
    <t>Inženýrská činnost</t>
  </si>
  <si>
    <t>043002000</t>
  </si>
  <si>
    <t>Hlavní tituly průvodních činností a nákladů inženýrská činnost zkoušky a ostatní měření</t>
  </si>
  <si>
    <t>-1211598605</t>
  </si>
  <si>
    <t>VRN9</t>
  </si>
  <si>
    <t>Ostatní náklady</t>
  </si>
  <si>
    <t>091504000</t>
  </si>
  <si>
    <t>Ostatní náklady související s objektem náklady související s publikační činností</t>
  </si>
  <si>
    <t>-1487661782</t>
  </si>
  <si>
    <t>SO 102 - Polní cesta C48</t>
  </si>
  <si>
    <t>SO 102-1 - Polní cesta C48, km 0,000-0,900</t>
  </si>
  <si>
    <t>111209111</t>
  </si>
  <si>
    <t>Spálení proutí, klestu z prořezávek a odstraněných křovin pro jakoukoliv dřevinu</t>
  </si>
  <si>
    <t>-1034556144</t>
  </si>
  <si>
    <t>https://podminky.urs.cz/item/CS_URS_2022_02/111209111</t>
  </si>
  <si>
    <t>2019586035</t>
  </si>
  <si>
    <t>112201112</t>
  </si>
  <si>
    <t>Odstranění pařezu v rovině nebo na svahu do 1:5 o průměru pařezu na řezné ploše přes 200 do 300 mm</t>
  </si>
  <si>
    <t>765903117</t>
  </si>
  <si>
    <t>https://podminky.urs.cz/item/CS_URS_2022_02/112201112</t>
  </si>
  <si>
    <t>112201114</t>
  </si>
  <si>
    <t>Odstranění pařezu v rovině nebo na svahu do 1:5 o průměru pařezu na řezné ploše přes 400 do 500 mm</t>
  </si>
  <si>
    <t>-803655652</t>
  </si>
  <si>
    <t>https://podminky.urs.cz/item/CS_URS_2022_02/112201114</t>
  </si>
  <si>
    <t>112201118</t>
  </si>
  <si>
    <t>Odstranění pařezu v rovině nebo na svahu do 1:5 o průměru pařezu na řezné ploše přes 800 do 900 mm</t>
  </si>
  <si>
    <t>-1033174187</t>
  </si>
  <si>
    <t>https://podminky.urs.cz/item/CS_URS_2022_02/112201118</t>
  </si>
  <si>
    <t>1301529896</t>
  </si>
  <si>
    <t>-1980914743</t>
  </si>
  <si>
    <t>112211113</t>
  </si>
  <si>
    <t>Spálení pařezů na hromadách průměru přes 0,50 do 1,00 m</t>
  </si>
  <si>
    <t>-543064573</t>
  </si>
  <si>
    <t>https://podminky.urs.cz/item/CS_URS_2022_02/112211113</t>
  </si>
  <si>
    <t>1323172759</t>
  </si>
  <si>
    <t>3*25</t>
  </si>
  <si>
    <t>-372233509</t>
  </si>
  <si>
    <t>120*3</t>
  </si>
  <si>
    <t>-2038465445</t>
  </si>
  <si>
    <t>122251107</t>
  </si>
  <si>
    <t>Odkopávky a prokopávky nezapažené strojně v hornině třídy těžitelnosti I skupiny 3 přes 5 000 m3</t>
  </si>
  <si>
    <t>1719615054</t>
  </si>
  <si>
    <t>https://podminky.urs.cz/item/CS_URS_2022_02/122251107</t>
  </si>
  <si>
    <t>"výkopy - připojení polních cest"230*0,47</t>
  </si>
  <si>
    <t>"výkopy - hospodářské sjezdy bez propustku"(6*10*2)*0,47</t>
  </si>
  <si>
    <t>"výkopy - hospodářské sjezdy s propustkem"(3*10*4)*0,47</t>
  </si>
  <si>
    <t>"výkopy- polní cesta" 1419,9</t>
  </si>
  <si>
    <t>132251104</t>
  </si>
  <si>
    <t>Hloubení nezapažených rýh šířky do 800 mm strojně s urovnáním dna do předepsaného profilu a spádu v hornině třídy těžitelnosti I skupiny 3 přes 100 m3</t>
  </si>
  <si>
    <t>-624157784</t>
  </si>
  <si>
    <t>https://podminky.urs.cz/item/CS_URS_2022_02/132251104</t>
  </si>
  <si>
    <t>"hloubení rýhy pro drenáž"900*0,4*0,4</t>
  </si>
  <si>
    <t>132251252</t>
  </si>
  <si>
    <t>Hloubení nezapažených rýh šířky přes 800 do 2 000 mm strojně s urovnáním dna do předepsaného profilu a spádu v hornině třídy těžitelnosti I skupiny 3 přes 20 do 50 m3</t>
  </si>
  <si>
    <t>1476795612</t>
  </si>
  <si>
    <t>https://podminky.urs.cz/item/CS_URS_2022_02/132251252</t>
  </si>
  <si>
    <t>"zasakovací jímky"7*(2*3*1)</t>
  </si>
  <si>
    <t>1549228016</t>
  </si>
  <si>
    <t>-1720845490</t>
  </si>
  <si>
    <t>162201404</t>
  </si>
  <si>
    <t>Vodorovné přemístění větví, kmenů nebo pařezů s naložením, složením a dopravou do 1000 m větví stromů listnatých, průměru kmene přes 700 do 900 mm</t>
  </si>
  <si>
    <t>-1859616445</t>
  </si>
  <si>
    <t>https://podminky.urs.cz/item/CS_URS_2022_02/162201404</t>
  </si>
  <si>
    <t>-1212592416</t>
  </si>
  <si>
    <t>-50834065</t>
  </si>
  <si>
    <t>162201414</t>
  </si>
  <si>
    <t>Vodorovné přemístění větví, kmenů nebo pařezů s naložením, složením a dopravou do 1000 m kmenů stromů listnatých, průměru přes 700 do 900 mm</t>
  </si>
  <si>
    <t>1372678300</t>
  </si>
  <si>
    <t>https://podminky.urs.cz/item/CS_URS_2022_02/162201414</t>
  </si>
  <si>
    <t>-1598057446</t>
  </si>
  <si>
    <t>"odkopávky+drenáž+jímky-násypy-zásyp ZJ-ohumusování"1640,8+144+42-53,2-146</t>
  </si>
  <si>
    <t>446684578</t>
  </si>
  <si>
    <t>1627,6*7</t>
  </si>
  <si>
    <t>1163039612</t>
  </si>
  <si>
    <t>1589132965</t>
  </si>
  <si>
    <t>"násyp"824</t>
  </si>
  <si>
    <t>"výkop"635,7</t>
  </si>
  <si>
    <t>"zatravnění parcely"6850+1151-4950</t>
  </si>
  <si>
    <t>-2098605346</t>
  </si>
  <si>
    <t>4510,7*0,025</t>
  </si>
  <si>
    <t>2063720743</t>
  </si>
  <si>
    <t>"polní cesta" 3973,0</t>
  </si>
  <si>
    <t>"hospodářské sjezdy" (6*10*2)+(3*10*4)</t>
  </si>
  <si>
    <t>"připojení" 230</t>
  </si>
  <si>
    <t>-1627899268</t>
  </si>
  <si>
    <t>-2109100865</t>
  </si>
  <si>
    <t>-607680921</t>
  </si>
  <si>
    <t>1232917456</t>
  </si>
  <si>
    <t>-1436219791</t>
  </si>
  <si>
    <t>1235676390</t>
  </si>
  <si>
    <t>"drenáž"(4*0,4)*(900)</t>
  </si>
  <si>
    <t>1371298886</t>
  </si>
  <si>
    <t>"obsyp drenážního potrubí"900</t>
  </si>
  <si>
    <t>-1991545259</t>
  </si>
  <si>
    <t>900*0,4*0,4*2,0</t>
  </si>
  <si>
    <t>CS ÚRS 2019 02</t>
  </si>
  <si>
    <t>-2123890638</t>
  </si>
  <si>
    <t>1709861158</t>
  </si>
  <si>
    <t>1538*1,05</t>
  </si>
  <si>
    <t>572127151</t>
  </si>
  <si>
    <t>"km 0,000-0,880 - možný střet s POZ"880</t>
  </si>
  <si>
    <t>-566096714</t>
  </si>
  <si>
    <t>"hospodářské sjezdy s propustkem"3*(2*3*2)</t>
  </si>
  <si>
    <t>"připojení polní cesty, km 0,277 " (1*3*2)+50</t>
  </si>
  <si>
    <t>"připojení polní cesty, km 0,533 " 2*3*2</t>
  </si>
  <si>
    <t>"propustek, km 0,784 " 32+16</t>
  </si>
  <si>
    <t>1159544026</t>
  </si>
  <si>
    <t>"km 0,043 - propustek"1,1*14</t>
  </si>
  <si>
    <t>"km 0,112 - propustek"1,1*14</t>
  </si>
  <si>
    <t>"km 0,277 - propustek"1,1*14</t>
  </si>
  <si>
    <t>"km 0,533 - propustek"1,1*14</t>
  </si>
  <si>
    <t>"km 0,784 - propustek"1,1*8</t>
  </si>
  <si>
    <t>"km 0,796 - propustek"1,1*14</t>
  </si>
  <si>
    <t>2047698191</t>
  </si>
  <si>
    <t>"hospodářské sjezdy s propustkem"3*(2*3*0,3*0,8)</t>
  </si>
  <si>
    <t>"připojení polní cesty, km 0,277 "(1*3*0,3*0,8)+(4,25*0,3*0,8)+(4*0,3*0,8)</t>
  </si>
  <si>
    <t>"připojení polní cesty, km 0,533 " 2*3*0,3*0,8</t>
  </si>
  <si>
    <t>"propustek, km 0,784 " (4*0,3*0,8)+(2,25*0,3*0,8)+(3,8*0,3*0,8)</t>
  </si>
  <si>
    <t xml:space="preserve">Součet </t>
  </si>
  <si>
    <t>1308820775</t>
  </si>
  <si>
    <t>561061131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</si>
  <si>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350 do 400 mm</t>
  </si>
  <si>
    <t>175219192</t>
  </si>
  <si>
    <t>https://podminky.urs.cz/item/CS_URS_2022_02/561061131</t>
  </si>
  <si>
    <t>"stabilizace-cesta, km 0,000-0,900"3720</t>
  </si>
  <si>
    <t>"stabilizace-sjezdy"(6*10*2)</t>
  </si>
  <si>
    <t>"stabilizace-připojení"230</t>
  </si>
  <si>
    <t>28103087</t>
  </si>
  <si>
    <t>"vápno/cement/směs hydr. pojiv, cca 3,5 % obj." 4070*0,4*1,75*0,04</t>
  </si>
  <si>
    <t>1449003094</t>
  </si>
  <si>
    <t>"polní cesta"3720</t>
  </si>
  <si>
    <t>"připojení "230</t>
  </si>
  <si>
    <t>"hospodářské sjezdy"(6*10*2)+(3*10*4)</t>
  </si>
  <si>
    <t>-935499438</t>
  </si>
  <si>
    <t>"připojení"230</t>
  </si>
  <si>
    <t>-1668093529</t>
  </si>
  <si>
    <t>1195451149</t>
  </si>
  <si>
    <t>"polní cesta"3342</t>
  </si>
  <si>
    <t>-79077318</t>
  </si>
  <si>
    <t>-1398721944</t>
  </si>
  <si>
    <t>"polní cesta"3288</t>
  </si>
  <si>
    <t>731997791</t>
  </si>
  <si>
    <t xml:space="preserve"> 0,25*2*900</t>
  </si>
  <si>
    <t>364893872</t>
  </si>
  <si>
    <t xml:space="preserve"> 0,224*900</t>
  </si>
  <si>
    <t>-1874927747</t>
  </si>
  <si>
    <t>"drenáž" 900</t>
  </si>
  <si>
    <t>-1577592949</t>
  </si>
  <si>
    <t>"drenáž" 900*1,05</t>
  </si>
  <si>
    <t>1666942968</t>
  </si>
  <si>
    <t>"vyústění drenáže v km 0,784"2</t>
  </si>
  <si>
    <t>883701371</t>
  </si>
  <si>
    <t>-519203587</t>
  </si>
  <si>
    <t>-1323870017</t>
  </si>
  <si>
    <t>"připojení komunikací" 44</t>
  </si>
  <si>
    <t>"hospodářské sjezdy" 90</t>
  </si>
  <si>
    <t>-753981735</t>
  </si>
  <si>
    <t>"hospodářské sjezdy"90</t>
  </si>
  <si>
    <t>1778499873</t>
  </si>
  <si>
    <t>"připojení polní cesty, km 0,277 " 2</t>
  </si>
  <si>
    <t>"připojení polní cesty, km 0,533 " 2</t>
  </si>
  <si>
    <t>"propustek, km 0,784 " 2</t>
  </si>
  <si>
    <t>-2068428713</t>
  </si>
  <si>
    <t>"hospodářské sjezdy s propustkem"3*(0,31*14)</t>
  </si>
  <si>
    <t>"připojení polní cesty, km 0,277 " 0,31*14</t>
  </si>
  <si>
    <t>"připojení polní cesty, km 0,533 " 0,31*14</t>
  </si>
  <si>
    <t>"propustek, km 0,784 "0,31*8</t>
  </si>
  <si>
    <t>-1473165511</t>
  </si>
  <si>
    <t>"hospodářské sjezdy s propustkem"3*(14)</t>
  </si>
  <si>
    <t>"připojení polní cesty, km 0,277 " 14</t>
  </si>
  <si>
    <t>"připojení polní cesty, km 0,533 " 14</t>
  </si>
  <si>
    <t>"propustek, km 0,784 "8</t>
  </si>
  <si>
    <t>449960713</t>
  </si>
  <si>
    <t>-2138455965</t>
  </si>
  <si>
    <t>" km 0,000"26</t>
  </si>
  <si>
    <t>" km 0,879" 25</t>
  </si>
  <si>
    <t>-149978335</t>
  </si>
  <si>
    <t>1141839029</t>
  </si>
  <si>
    <t>"km 0,785-0,870" 870-785</t>
  </si>
  <si>
    <t>767442780</t>
  </si>
  <si>
    <t>"km 0,010 - DN200"6</t>
  </si>
  <si>
    <t>"km 0,533 - DN600"7</t>
  </si>
  <si>
    <t>"km 0,784 - DN600"8</t>
  </si>
  <si>
    <t>-1332451061</t>
  </si>
  <si>
    <t>-1274333647</t>
  </si>
  <si>
    <t>70,695*16</t>
  </si>
  <si>
    <t>1195838822</t>
  </si>
  <si>
    <t>-353583244</t>
  </si>
  <si>
    <t>Úroveň 3:</t>
  </si>
  <si>
    <t>-632612381</t>
  </si>
  <si>
    <t>SO 102 - polní cesta C48</t>
  </si>
  <si>
    <t>"podrobné odvodňovací zařízení"1</t>
  </si>
  <si>
    <t>-1437550968</t>
  </si>
  <si>
    <t>"SO102" 1</t>
  </si>
  <si>
    <t>-233970189</t>
  </si>
  <si>
    <t>-601351992</t>
  </si>
  <si>
    <t>1438141400</t>
  </si>
  <si>
    <t>-915312591</t>
  </si>
  <si>
    <t>-1471214547</t>
  </si>
  <si>
    <t>195818439</t>
  </si>
  <si>
    <t>-2068426148</t>
  </si>
  <si>
    <t>56722522</t>
  </si>
  <si>
    <t>094002000</t>
  </si>
  <si>
    <t>Ostatní náklady související s výstavbou_x000D_
nutná oprava škod způsobených stavbou - požadavek Povodí Vltavy, s.p.</t>
  </si>
  <si>
    <t>1051622981</t>
  </si>
  <si>
    <t>SO 102-2 - Polní cesta C48, km 0,900-2,127</t>
  </si>
  <si>
    <t>-1973876127</t>
  </si>
  <si>
    <t>-91779826</t>
  </si>
  <si>
    <t>-2137083312</t>
  </si>
  <si>
    <t>-1432030561</t>
  </si>
  <si>
    <t>112201116</t>
  </si>
  <si>
    <t>Odstranění pařezu v rovině nebo na svahu do 1:5 o průměru pařezu na řezné ploše přes 600 do 700 mm</t>
  </si>
  <si>
    <t>-2006441365</t>
  </si>
  <si>
    <t>https://podminky.urs.cz/item/CS_URS_2022_02/112201116</t>
  </si>
  <si>
    <t>1392938859</t>
  </si>
  <si>
    <t>-1355972839</t>
  </si>
  <si>
    <t>51402245</t>
  </si>
  <si>
    <t>-1292068140</t>
  </si>
  <si>
    <t>1*25</t>
  </si>
  <si>
    <t>1491245594</t>
  </si>
  <si>
    <t>120*1</t>
  </si>
  <si>
    <t>1537881769</t>
  </si>
  <si>
    <t>-669952491</t>
  </si>
  <si>
    <t>"výkopy - připojení polních cest"180*0,47</t>
  </si>
  <si>
    <t>"výkopy - hospodářské sjezdy bez propustku"(3*10*2)*0,47</t>
  </si>
  <si>
    <t>"výkopy- polní cesta" 4285,3</t>
  </si>
  <si>
    <t>"výkop pro stabilizaci pláně, úsek km 1,810-1,880"380*0,5</t>
  </si>
  <si>
    <t>-1473788893</t>
  </si>
  <si>
    <t>"hloubení rýhy pro drenáž"1227*0,4*0,4</t>
  </si>
  <si>
    <t>-1267134875</t>
  </si>
  <si>
    <t>"zasakovací jímky"12*(2*3*1)</t>
  </si>
  <si>
    <t>-1673541334</t>
  </si>
  <si>
    <t>-1592937900</t>
  </si>
  <si>
    <t>162201403</t>
  </si>
  <si>
    <t>Vodorovné přemístění větví, kmenů nebo pařezů s naložením, složením a dopravou do 1000 m větví stromů listnatých, průměru kmene přes 500 do 700 mm</t>
  </si>
  <si>
    <t>1969322356</t>
  </si>
  <si>
    <t>https://podminky.urs.cz/item/CS_URS_2022_02/162201403</t>
  </si>
  <si>
    <t>1648213560</t>
  </si>
  <si>
    <t>-1592058017</t>
  </si>
  <si>
    <t>162201413</t>
  </si>
  <si>
    <t>Vodorovné přemístění větví, kmenů nebo pařezů s naložením, složením a dopravou do 1000 m kmenů stromů listnatých, průměru přes 500 do 700 mm</t>
  </si>
  <si>
    <t>1031782535</t>
  </si>
  <si>
    <t>https://podminky.urs.cz/item/CS_URS_2022_02/162201413</t>
  </si>
  <si>
    <t>497551621</t>
  </si>
  <si>
    <t>"odkopávky+drenáž+jímky-násypy-zásyp ZJ-ohumusování"4588,1+196,32+72-22,4-36-438,8</t>
  </si>
  <si>
    <t>378600992</t>
  </si>
  <si>
    <t>4359,22*7</t>
  </si>
  <si>
    <t>1929516357</t>
  </si>
  <si>
    <t>-1681152077</t>
  </si>
  <si>
    <t>"násyp"1408,8</t>
  </si>
  <si>
    <t>"výkop"2978,8</t>
  </si>
  <si>
    <t>-955527048</t>
  </si>
  <si>
    <t>4387,6*0,025 'Přepočtené koeficientem množství</t>
  </si>
  <si>
    <t>415305452</t>
  </si>
  <si>
    <t>"polní cesta" 6109,7</t>
  </si>
  <si>
    <t>"hospodářské sjezdy" 3*10*2</t>
  </si>
  <si>
    <t>"připojení" 180</t>
  </si>
  <si>
    <t>897413596</t>
  </si>
  <si>
    <t>2141097448</t>
  </si>
  <si>
    <t>-1942037913</t>
  </si>
  <si>
    <t>842465490</t>
  </si>
  <si>
    <t>-364244026</t>
  </si>
  <si>
    <t>"zasakovací jímky"12*(3*1*1)</t>
  </si>
  <si>
    <t>666781254</t>
  </si>
  <si>
    <t>"zasakovací jímky"((4*3*1)+(2*1*1))*12</t>
  </si>
  <si>
    <t>"drenáž"(4*0,4)*(1227)</t>
  </si>
  <si>
    <t>"brod, km 1,810-1,880" 337+130*1,5</t>
  </si>
  <si>
    <t>8319410</t>
  </si>
  <si>
    <t>"obsyp drenážního potrubí"1227</t>
  </si>
  <si>
    <t>-1484366677</t>
  </si>
  <si>
    <t>1227*0,4*0,4*2,0</t>
  </si>
  <si>
    <t>224505236</t>
  </si>
  <si>
    <t>1697786026</t>
  </si>
  <si>
    <t>(2663,2-532)*1,05</t>
  </si>
  <si>
    <t>69311014-R</t>
  </si>
  <si>
    <t>geotextilie tkaná 50kN/m (š. 6 m)</t>
  </si>
  <si>
    <t>-1510936091</t>
  </si>
  <si>
    <t>1930620982</t>
  </si>
  <si>
    <t>451313541</t>
  </si>
  <si>
    <t>Podkladní vrstva z betonu prostého pod dlažbu se zvýšenými nároky na prostředí tl. přes 200 do 250 mm</t>
  </si>
  <si>
    <t>1221528802</t>
  </si>
  <si>
    <t>https://podminky.urs.cz/item/CS_URS_2022_02/451313541</t>
  </si>
  <si>
    <t>"brod km 1,810-1,880" 337</t>
  </si>
  <si>
    <t>-1004971677</t>
  </si>
  <si>
    <t>"km 1,314 - propustek"1,1*14</t>
  </si>
  <si>
    <t>"km 1,597 - propustek"1,1*14</t>
  </si>
  <si>
    <t>1266242345</t>
  </si>
  <si>
    <t>"připojení polní cesty, km 1,314 " 2*3*0,3*0,8</t>
  </si>
  <si>
    <t>"připojení polní cesty, km 1,597 " 2*3*0,3*0,8</t>
  </si>
  <si>
    <t>"brod, km 1,810-1,880"130*0,3*0,8</t>
  </si>
  <si>
    <t>-1132109090</t>
  </si>
  <si>
    <t>"připojení polní cesty, km 1,314 " 2*3*2</t>
  </si>
  <si>
    <t>"připojení polní cesty, km 1,597 " 2*3*2</t>
  </si>
  <si>
    <t>465513427</t>
  </si>
  <si>
    <t>Dlažba z lomového kamene lomařsky upraveného na cementovou maltu, s vyspárováním cementovou maltou, tl. kamene 400 mm</t>
  </si>
  <si>
    <t>-2070532389</t>
  </si>
  <si>
    <t>https://podminky.urs.cz/item/CS_URS_2022_02/465513427</t>
  </si>
  <si>
    <t>908633767</t>
  </si>
  <si>
    <t>"stabilizace-cesta, km 0,900-1,810"3760</t>
  </si>
  <si>
    <t>"stabilizace-cesta, km 1,880-2,127" 1227,53</t>
  </si>
  <si>
    <t>"stabilizace-sjezdy"(3*10*2)</t>
  </si>
  <si>
    <t>"stabilizace-připojení"180</t>
  </si>
  <si>
    <t>-965495768</t>
  </si>
  <si>
    <t>"vápno/cement/směs hydr. pojiv, cca 3,5 % obj." 5227,53*0,4*1,75*0,04</t>
  </si>
  <si>
    <t>564681111</t>
  </si>
  <si>
    <t>Podklad z kameniva hrubého drceného vel. 63-125 mm, s rozprostřením a zhutněním plochy přes 100 m2, po zhutnění tl. 300 mm</t>
  </si>
  <si>
    <t>-1860778813</t>
  </si>
  <si>
    <t>https://podminky.urs.cz/item/CS_URS_2022_02/564681111</t>
  </si>
  <si>
    <t>stabilizace pláně, úsek km 1,810-1,880</t>
  </si>
  <si>
    <t>"polní cesta"337</t>
  </si>
  <si>
    <t>2034862106</t>
  </si>
  <si>
    <t>"polní cesta"5380,19-337</t>
  </si>
  <si>
    <t>"připojení "180</t>
  </si>
  <si>
    <t>"hospodářské sjezdy"3*10*2</t>
  </si>
  <si>
    <t>"brod"337</t>
  </si>
  <si>
    <t>2038956342</t>
  </si>
  <si>
    <t>"připojení"180</t>
  </si>
  <si>
    <t>471555880</t>
  </si>
  <si>
    <t>-184278287</t>
  </si>
  <si>
    <t>"polní cesta"4864,9-337</t>
  </si>
  <si>
    <t>2213593</t>
  </si>
  <si>
    <t>-1924697321</t>
  </si>
  <si>
    <t>"polní cesta"4791,26-337</t>
  </si>
  <si>
    <t>423177226</t>
  </si>
  <si>
    <t xml:space="preserve"> 0,25*2*(1227-70)</t>
  </si>
  <si>
    <t>379054364</t>
  </si>
  <si>
    <t xml:space="preserve"> 0,224*(1227-70)</t>
  </si>
  <si>
    <t>933518954</t>
  </si>
  <si>
    <t>"drenáž"  1227-70</t>
  </si>
  <si>
    <t>1375277240</t>
  </si>
  <si>
    <t>"drenáž" (1227-70)*1,05</t>
  </si>
  <si>
    <t>2093834406</t>
  </si>
  <si>
    <t>"připojení komunikací" 48</t>
  </si>
  <si>
    <t>"hospodářské sjezdy"3*10</t>
  </si>
  <si>
    <t>967821273</t>
  </si>
  <si>
    <t>1782292223</t>
  </si>
  <si>
    <t>"připojení polní cesty, km 1,314 " 2</t>
  </si>
  <si>
    <t>"připojení polní cesty, km 1,597 " 2</t>
  </si>
  <si>
    <t>-2078299723</t>
  </si>
  <si>
    <t>"připojení polní cesty, km 1,314 " 0,31*14</t>
  </si>
  <si>
    <t>"připojení polní cesty, km 1,597 " 0,31*14</t>
  </si>
  <si>
    <t>599265495</t>
  </si>
  <si>
    <t>"připojení polní cesty, km 1,314 "14</t>
  </si>
  <si>
    <t>"připojení polní cesty, km 1,597 " 14</t>
  </si>
  <si>
    <t>-492689461</t>
  </si>
  <si>
    <t>-1844898805</t>
  </si>
  <si>
    <t>405798645</t>
  </si>
  <si>
    <t>-777424843</t>
  </si>
  <si>
    <t>2142653911</t>
  </si>
  <si>
    <t>189684661</t>
  </si>
  <si>
    <t>1009453818</t>
  </si>
  <si>
    <t>-685088785</t>
  </si>
  <si>
    <t>-1711001009</t>
  </si>
  <si>
    <t>-1163461023</t>
  </si>
  <si>
    <t>1520856496</t>
  </si>
  <si>
    <t>-68095302</t>
  </si>
  <si>
    <t>944004168</t>
  </si>
  <si>
    <t>SO 104 - Polní cesta C69</t>
  </si>
  <si>
    <t>1197686922</t>
  </si>
  <si>
    <t>-1950915333</t>
  </si>
  <si>
    <t>-1625608740</t>
  </si>
  <si>
    <t>-357748940</t>
  </si>
  <si>
    <t>1942357275</t>
  </si>
  <si>
    <t>-681791592</t>
  </si>
  <si>
    <t>19961047</t>
  </si>
  <si>
    <t>1127071560</t>
  </si>
  <si>
    <t>122251105</t>
  </si>
  <si>
    <t>Odkopávky a prokopávky nezapažené strojně v hornině třídy těžitelnosti I skupiny 3 přes 500 do 1 000 m3</t>
  </si>
  <si>
    <t>1784828879</t>
  </si>
  <si>
    <t>https://podminky.urs.cz/item/CS_URS_2022_02/122251105</t>
  </si>
  <si>
    <t>"výkopy - připojení polních cest"(42+60)*0,47</t>
  </si>
  <si>
    <t>"výkopy - hospodářské sjezdy"(6*10*2)*0,47</t>
  </si>
  <si>
    <t>"výkopy- polní cesta" 888,8</t>
  </si>
  <si>
    <t>-2005002253</t>
  </si>
  <si>
    <t>"hloubení rýhy pro drenáž"735*0,4*0,4</t>
  </si>
  <si>
    <t>-2037599702</t>
  </si>
  <si>
    <t>"zasakovací jímky" 8*(2*3*1)</t>
  </si>
  <si>
    <t>-1841858919</t>
  </si>
  <si>
    <t>1575036411</t>
  </si>
  <si>
    <t>796306549</t>
  </si>
  <si>
    <t>874825743</t>
  </si>
  <si>
    <t>-1383169474</t>
  </si>
  <si>
    <t>837463009</t>
  </si>
  <si>
    <t>-548746212</t>
  </si>
  <si>
    <t>"odkopávky+drenáž+jímky-násypy-zásyp ZJ-ohumusování"993,14+117,6+48-18,8-24-53,4</t>
  </si>
  <si>
    <t>358409056</t>
  </si>
  <si>
    <t>1062,54*7</t>
  </si>
  <si>
    <t>110325308</t>
  </si>
  <si>
    <t>428503039</t>
  </si>
  <si>
    <t>"násyp"505</t>
  </si>
  <si>
    <t>"výkop"28,6</t>
  </si>
  <si>
    <t>"zatravnění parcely"9468-3447</t>
  </si>
  <si>
    <t>809544094</t>
  </si>
  <si>
    <t>6554,6*0,025</t>
  </si>
  <si>
    <t>-1422194906</t>
  </si>
  <si>
    <t>"polní cesta" 3049,3</t>
  </si>
  <si>
    <t>"hospodářské sjezdy" 6*10*2</t>
  </si>
  <si>
    <t>"připojení" 42+60</t>
  </si>
  <si>
    <t>-1445680659</t>
  </si>
  <si>
    <t>1596709088</t>
  </si>
  <si>
    <t>83182781</t>
  </si>
  <si>
    <t>-900120615</t>
  </si>
  <si>
    <t>315814416</t>
  </si>
  <si>
    <t>"zasakovací jímky"8*(3*1*1)</t>
  </si>
  <si>
    <t>-289938343</t>
  </si>
  <si>
    <t>"zasakovací jímky"((4*3*1)+(2*1*1))*8</t>
  </si>
  <si>
    <t>"drenáž"(4*0,4)*(732)</t>
  </si>
  <si>
    <t>1422068198</t>
  </si>
  <si>
    <t>1283,2*1,05</t>
  </si>
  <si>
    <t>1623704942</t>
  </si>
  <si>
    <t>"obsyp drenážního potrubí"735</t>
  </si>
  <si>
    <t>-1851653086</t>
  </si>
  <si>
    <t>735*0,4*0,4*2,0</t>
  </si>
  <si>
    <t>718381416</t>
  </si>
  <si>
    <t>988508450</t>
  </si>
  <si>
    <t>"km 0,180-KÚ - možný střet s POZ"735-180</t>
  </si>
  <si>
    <t>844422613</t>
  </si>
  <si>
    <t>https://podminky.urs.cz/item/CS_URS_2022_02/388129210</t>
  </si>
  <si>
    <t>"OZŽ, km 0,723"8</t>
  </si>
  <si>
    <t>-1963793340</t>
  </si>
  <si>
    <t>442334103</t>
  </si>
  <si>
    <t>8*2</t>
  </si>
  <si>
    <t>184642592</t>
  </si>
  <si>
    <t>"OZŽ, km 0,732" 2*2*2</t>
  </si>
  <si>
    <t>718853122</t>
  </si>
  <si>
    <t>"km 0,723 - žlab"1,1*8</t>
  </si>
  <si>
    <t>209581279</t>
  </si>
  <si>
    <t>-1212275526</t>
  </si>
  <si>
    <t>"OZŽ, km 0,732" 2*2*0,3*0,8</t>
  </si>
  <si>
    <t>-562284793</t>
  </si>
  <si>
    <t>"stabilizace-cesta" 3049,3</t>
  </si>
  <si>
    <t>"stabilizace-sjezdy"6*10*2</t>
  </si>
  <si>
    <t>"stabilizace-připojení"102</t>
  </si>
  <si>
    <t>-53037560</t>
  </si>
  <si>
    <t>"vápno/cement/směs hydr. pojiv, cca 3,5 % obj." 3271,3*0,4*1,75*0,04</t>
  </si>
  <si>
    <t>-11488807</t>
  </si>
  <si>
    <t>"polní cesta"3003,32</t>
  </si>
  <si>
    <t>"připojení"102</t>
  </si>
  <si>
    <t>"hospodářské sjezdy"120</t>
  </si>
  <si>
    <t>1284283029</t>
  </si>
  <si>
    <t>"připojení "102</t>
  </si>
  <si>
    <t>-834497845</t>
  </si>
  <si>
    <t>-945172115</t>
  </si>
  <si>
    <t>"polní cesta"2694,27</t>
  </si>
  <si>
    <t>-1091127334</t>
  </si>
  <si>
    <t>604706296</t>
  </si>
  <si>
    <t>"polní cesta"2650,13</t>
  </si>
  <si>
    <t>1878422244</t>
  </si>
  <si>
    <t xml:space="preserve"> 0,25*2*(735)</t>
  </si>
  <si>
    <t>2099926794</t>
  </si>
  <si>
    <t xml:space="preserve"> 0,224*(735)</t>
  </si>
  <si>
    <t>2029970891</t>
  </si>
  <si>
    <t>"drenáž"  735</t>
  </si>
  <si>
    <t>-11186572</t>
  </si>
  <si>
    <t>"drenáž"  735*1,05</t>
  </si>
  <si>
    <t>1523985085</t>
  </si>
  <si>
    <t>"hospodářské sjezdy"6*10</t>
  </si>
  <si>
    <t>-826486243</t>
  </si>
  <si>
    <t>136717204</t>
  </si>
  <si>
    <t>"OZŽ, km 0,723"2</t>
  </si>
  <si>
    <t>-1195933629</t>
  </si>
  <si>
    <t>" km 0,000"18</t>
  </si>
  <si>
    <t>"km 0,735" 25</t>
  </si>
  <si>
    <t>361575640</t>
  </si>
  <si>
    <t>639250902</t>
  </si>
  <si>
    <t>"km 0,000-0,060" 60</t>
  </si>
  <si>
    <t>" km 0,000" 10</t>
  </si>
  <si>
    <t>" km 0,735" 10</t>
  </si>
  <si>
    <t>64587347</t>
  </si>
  <si>
    <t>-176629098</t>
  </si>
  <si>
    <t>SO 104 - polní cesta C69</t>
  </si>
  <si>
    <t>-572490024</t>
  </si>
  <si>
    <t>"SO104" 1</t>
  </si>
  <si>
    <t>222995167</t>
  </si>
  <si>
    <t>-1670982021</t>
  </si>
  <si>
    <t>-79190515</t>
  </si>
  <si>
    <t>129519053</t>
  </si>
  <si>
    <t>-754672994</t>
  </si>
  <si>
    <t>-896171399</t>
  </si>
  <si>
    <t>-502128587</t>
  </si>
  <si>
    <t>1245882699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</si>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</sst>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4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 vertical="center" wrapText="1"/>
    </xf>
    <xf numFmtId="0" fontId="21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righ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62201411" TargetMode="External"/><Relationship Id="rId18" Type="http://schemas.openxmlformats.org/officeDocument/2006/relationships/hyperlink" Target="https://podminky.urs.cz/item/CS_URS_2022_02/181351115" TargetMode="External"/><Relationship Id="rId26" Type="http://schemas.openxmlformats.org/officeDocument/2006/relationships/hyperlink" Target="https://podminky.urs.cz/item/CS_URS_2022_02/211971121" TargetMode="External"/><Relationship Id="rId39" Type="http://schemas.openxmlformats.org/officeDocument/2006/relationships/hyperlink" Target="https://podminky.urs.cz/item/CS_URS_2022_02/577134121" TargetMode="External"/><Relationship Id="rId21" Type="http://schemas.openxmlformats.org/officeDocument/2006/relationships/hyperlink" Target="https://podminky.urs.cz/item/CS_URS_2022_02/182151111" TargetMode="External"/><Relationship Id="rId34" Type="http://schemas.openxmlformats.org/officeDocument/2006/relationships/hyperlink" Target="https://podminky.urs.cz/item/CS_URS_2022_02/564851111" TargetMode="External"/><Relationship Id="rId42" Type="http://schemas.openxmlformats.org/officeDocument/2006/relationships/hyperlink" Target="https://podminky.urs.cz/item/CS_URS_2022_02/871228111" TargetMode="External"/><Relationship Id="rId47" Type="http://schemas.openxmlformats.org/officeDocument/2006/relationships/hyperlink" Target="https://podminky.urs.cz/item/CS_URS_2022_02/919413121" TargetMode="External"/><Relationship Id="rId50" Type="http://schemas.openxmlformats.org/officeDocument/2006/relationships/hyperlink" Target="https://podminky.urs.cz/item/CS_URS_2022_02/919551112" TargetMode="External"/><Relationship Id="rId55" Type="http://schemas.openxmlformats.org/officeDocument/2006/relationships/hyperlink" Target="https://podminky.urs.cz/item/CS_URS_2022_02/966008113" TargetMode="External"/><Relationship Id="rId7" Type="http://schemas.openxmlformats.org/officeDocument/2006/relationships/hyperlink" Target="https://podminky.urs.cz/item/CS_URS_2022_02/121151125" TargetMode="External"/><Relationship Id="rId12" Type="http://schemas.openxmlformats.org/officeDocument/2006/relationships/hyperlink" Target="https://podminky.urs.cz/item/CS_URS_2022_02/162201402" TargetMode="External"/><Relationship Id="rId17" Type="http://schemas.openxmlformats.org/officeDocument/2006/relationships/hyperlink" Target="https://podminky.urs.cz/item/CS_URS_2022_02/171251201" TargetMode="External"/><Relationship Id="rId25" Type="http://schemas.openxmlformats.org/officeDocument/2006/relationships/hyperlink" Target="https://podminky.urs.cz/item/CS_URS_2022_02/211521111" TargetMode="External"/><Relationship Id="rId33" Type="http://schemas.openxmlformats.org/officeDocument/2006/relationships/hyperlink" Target="https://podminky.urs.cz/item/CS_URS_2022_02/561061111" TargetMode="External"/><Relationship Id="rId38" Type="http://schemas.openxmlformats.org/officeDocument/2006/relationships/hyperlink" Target="https://podminky.urs.cz/item/CS_URS_2022_02/573211112" TargetMode="External"/><Relationship Id="rId46" Type="http://schemas.openxmlformats.org/officeDocument/2006/relationships/hyperlink" Target="https://podminky.urs.cz/item/CS_URS_2022_02/919411141" TargetMode="External"/><Relationship Id="rId59" Type="http://schemas.openxmlformats.org/officeDocument/2006/relationships/hyperlink" Target="https://podminky.urs.cz/item/CS_URS_2022_02/998225111" TargetMode="External"/><Relationship Id="rId2" Type="http://schemas.openxmlformats.org/officeDocument/2006/relationships/hyperlink" Target="https://podminky.urs.cz/item/CS_URS_2022_02/112211111" TargetMode="External"/><Relationship Id="rId16" Type="http://schemas.openxmlformats.org/officeDocument/2006/relationships/hyperlink" Target="https://podminky.urs.cz/item/CS_URS_2022_02/162751119" TargetMode="External"/><Relationship Id="rId20" Type="http://schemas.openxmlformats.org/officeDocument/2006/relationships/hyperlink" Target="https://podminky.urs.cz/item/CS_URS_2022_02/181951112" TargetMode="External"/><Relationship Id="rId29" Type="http://schemas.openxmlformats.org/officeDocument/2006/relationships/hyperlink" Target="https://podminky.urs.cz/item/CS_URS_2022_02/451313521" TargetMode="External"/><Relationship Id="rId41" Type="http://schemas.openxmlformats.org/officeDocument/2006/relationships/hyperlink" Target="https://podminky.urs.cz/item/CS_URS_2022_02/569903311" TargetMode="External"/><Relationship Id="rId54" Type="http://schemas.openxmlformats.org/officeDocument/2006/relationships/hyperlink" Target="https://podminky.urs.cz/item/CS_URS_2022_02/938902113" TargetMode="External"/><Relationship Id="rId1" Type="http://schemas.openxmlformats.org/officeDocument/2006/relationships/hyperlink" Target="https://podminky.urs.cz/item/CS_URS_2022_02/112151512" TargetMode="External"/><Relationship Id="rId6" Type="http://schemas.openxmlformats.org/officeDocument/2006/relationships/hyperlink" Target="https://podminky.urs.cz/item/CS_URS_2022_02/115101301" TargetMode="External"/><Relationship Id="rId11" Type="http://schemas.openxmlformats.org/officeDocument/2006/relationships/hyperlink" Target="https://podminky.urs.cz/item/CS_URS_2022_02/162201401" TargetMode="External"/><Relationship Id="rId24" Type="http://schemas.openxmlformats.org/officeDocument/2006/relationships/hyperlink" Target="https://podminky.urs.cz/item/CS_URS_2022_02/184813252" TargetMode="External"/><Relationship Id="rId32" Type="http://schemas.openxmlformats.org/officeDocument/2006/relationships/hyperlink" Target="https://podminky.urs.cz/item/CS_URS_2022_02/452318510" TargetMode="External"/><Relationship Id="rId37" Type="http://schemas.openxmlformats.org/officeDocument/2006/relationships/hyperlink" Target="https://podminky.urs.cz/item/CS_URS_2022_02/565165121" TargetMode="External"/><Relationship Id="rId40" Type="http://schemas.openxmlformats.org/officeDocument/2006/relationships/hyperlink" Target="https://podminky.urs.cz/item/CS_URS_2022_02/569751111" TargetMode="External"/><Relationship Id="rId45" Type="http://schemas.openxmlformats.org/officeDocument/2006/relationships/hyperlink" Target="https://podminky.urs.cz/item/CS_URS_2022_02/916131213" TargetMode="External"/><Relationship Id="rId53" Type="http://schemas.openxmlformats.org/officeDocument/2006/relationships/hyperlink" Target="https://podminky.urs.cz/item/CS_URS_2022_02/919735113" TargetMode="External"/><Relationship Id="rId58" Type="http://schemas.openxmlformats.org/officeDocument/2006/relationships/hyperlink" Target="https://podminky.urs.cz/item/CS_URS_2022_02/997221861" TargetMode="External"/><Relationship Id="rId5" Type="http://schemas.openxmlformats.org/officeDocument/2006/relationships/hyperlink" Target="https://podminky.urs.cz/item/CS_URS_2022_02/115101201" TargetMode="External"/><Relationship Id="rId15" Type="http://schemas.openxmlformats.org/officeDocument/2006/relationships/hyperlink" Target="https://podminky.urs.cz/item/CS_URS_2022_02/162751117" TargetMode="External"/><Relationship Id="rId23" Type="http://schemas.openxmlformats.org/officeDocument/2006/relationships/hyperlink" Target="https://podminky.urs.cz/item/CS_URS_2022_02/184813212" TargetMode="External"/><Relationship Id="rId28" Type="http://schemas.openxmlformats.org/officeDocument/2006/relationships/hyperlink" Target="https://podminky.urs.cz/item/CS_URS_2022_02/388129310" TargetMode="External"/><Relationship Id="rId36" Type="http://schemas.openxmlformats.org/officeDocument/2006/relationships/hyperlink" Target="https://podminky.urs.cz/item/CS_URS_2022_02/573111115" TargetMode="External"/><Relationship Id="rId49" Type="http://schemas.openxmlformats.org/officeDocument/2006/relationships/hyperlink" Target="https://podminky.urs.cz/item/CS_URS_2022_02/919535556" TargetMode="External"/><Relationship Id="rId57" Type="http://schemas.openxmlformats.org/officeDocument/2006/relationships/hyperlink" Target="https://podminky.urs.cz/item/CS_URS_2022_02/997013509" TargetMode="External"/><Relationship Id="rId10" Type="http://schemas.openxmlformats.org/officeDocument/2006/relationships/hyperlink" Target="https://podminky.urs.cz/item/CS_URS_2022_02/132251802" TargetMode="External"/><Relationship Id="rId19" Type="http://schemas.openxmlformats.org/officeDocument/2006/relationships/hyperlink" Target="https://podminky.urs.cz/item/CS_URS_2022_02/181411121" TargetMode="External"/><Relationship Id="rId31" Type="http://schemas.openxmlformats.org/officeDocument/2006/relationships/hyperlink" Target="https://podminky.urs.cz/item/CS_URS_2022_02/465513227" TargetMode="External"/><Relationship Id="rId44" Type="http://schemas.openxmlformats.org/officeDocument/2006/relationships/hyperlink" Target="https://podminky.urs.cz/item/CS_URS_2022_02/912211111" TargetMode="External"/><Relationship Id="rId52" Type="http://schemas.openxmlformats.org/officeDocument/2006/relationships/hyperlink" Target="https://podminky.urs.cz/item/CS_URS_2022_02/919732211" TargetMode="External"/><Relationship Id="rId60" Type="http://schemas.openxmlformats.org/officeDocument/2006/relationships/drawing" Target="../drawings/drawing2.xml"/><Relationship Id="rId4" Type="http://schemas.openxmlformats.org/officeDocument/2006/relationships/hyperlink" Target="https://podminky.urs.cz/item/CS_URS_2022_02/115001103" TargetMode="External"/><Relationship Id="rId9" Type="http://schemas.openxmlformats.org/officeDocument/2006/relationships/hyperlink" Target="https://podminky.urs.cz/item/CS_URS_2022_02/132251704" TargetMode="External"/><Relationship Id="rId14" Type="http://schemas.openxmlformats.org/officeDocument/2006/relationships/hyperlink" Target="https://podminky.urs.cz/item/CS_URS_2022_02/162201412" TargetMode="External"/><Relationship Id="rId22" Type="http://schemas.openxmlformats.org/officeDocument/2006/relationships/hyperlink" Target="https://podminky.urs.cz/item/CS_URS_2022_02/182251101" TargetMode="External"/><Relationship Id="rId27" Type="http://schemas.openxmlformats.org/officeDocument/2006/relationships/hyperlink" Target="https://podminky.urs.cz/item/CS_URS_2022_02/214500211" TargetMode="External"/><Relationship Id="rId30" Type="http://schemas.openxmlformats.org/officeDocument/2006/relationships/hyperlink" Target="https://podminky.urs.cz/item/CS_URS_2022_02/451315127" TargetMode="External"/><Relationship Id="rId35" Type="http://schemas.openxmlformats.org/officeDocument/2006/relationships/hyperlink" Target="https://podminky.urs.cz/item/CS_URS_2022_02/564861111" TargetMode="External"/><Relationship Id="rId43" Type="http://schemas.openxmlformats.org/officeDocument/2006/relationships/hyperlink" Target="https://podminky.urs.cz/item/CS_URS_2022_02/895611111" TargetMode="External"/><Relationship Id="rId48" Type="http://schemas.openxmlformats.org/officeDocument/2006/relationships/hyperlink" Target="https://podminky.urs.cz/item/CS_URS_2022_02/919441221" TargetMode="External"/><Relationship Id="rId56" Type="http://schemas.openxmlformats.org/officeDocument/2006/relationships/hyperlink" Target="https://podminky.urs.cz/item/CS_URS_2022_02/997013501" TargetMode="External"/><Relationship Id="rId8" Type="http://schemas.openxmlformats.org/officeDocument/2006/relationships/hyperlink" Target="https://podminky.urs.cz/item/CS_URS_2022_02/122251106" TargetMode="External"/><Relationship Id="rId51" Type="http://schemas.openxmlformats.org/officeDocument/2006/relationships/hyperlink" Target="https://podminky.urs.cz/item/CS_URS_2022_02/919551114" TargetMode="External"/><Relationship Id="rId3" Type="http://schemas.openxmlformats.org/officeDocument/2006/relationships/hyperlink" Target="https://podminky.urs.cz/item/CS_URS_2022_02/11221111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32251104" TargetMode="External"/><Relationship Id="rId18" Type="http://schemas.openxmlformats.org/officeDocument/2006/relationships/hyperlink" Target="https://podminky.urs.cz/item/CS_URS_2022_02/162201411" TargetMode="External"/><Relationship Id="rId26" Type="http://schemas.openxmlformats.org/officeDocument/2006/relationships/hyperlink" Target="https://podminky.urs.cz/item/CS_URS_2022_02/182151111" TargetMode="External"/><Relationship Id="rId39" Type="http://schemas.openxmlformats.org/officeDocument/2006/relationships/hyperlink" Target="https://podminky.urs.cz/item/CS_URS_2022_02/564861111" TargetMode="External"/><Relationship Id="rId21" Type="http://schemas.openxmlformats.org/officeDocument/2006/relationships/hyperlink" Target="https://podminky.urs.cz/item/CS_URS_2022_02/162751117" TargetMode="External"/><Relationship Id="rId34" Type="http://schemas.openxmlformats.org/officeDocument/2006/relationships/hyperlink" Target="https://podminky.urs.cz/item/CS_URS_2022_02/451315127" TargetMode="External"/><Relationship Id="rId42" Type="http://schemas.openxmlformats.org/officeDocument/2006/relationships/hyperlink" Target="https://podminky.urs.cz/item/CS_URS_2022_02/573211112" TargetMode="External"/><Relationship Id="rId47" Type="http://schemas.openxmlformats.org/officeDocument/2006/relationships/hyperlink" Target="https://podminky.urs.cz/item/CS_URS_2022_02/895611111" TargetMode="External"/><Relationship Id="rId50" Type="http://schemas.openxmlformats.org/officeDocument/2006/relationships/hyperlink" Target="https://podminky.urs.cz/item/CS_URS_2022_02/919411141" TargetMode="External"/><Relationship Id="rId55" Type="http://schemas.openxmlformats.org/officeDocument/2006/relationships/hyperlink" Target="https://podminky.urs.cz/item/CS_URS_2022_02/938902113" TargetMode="External"/><Relationship Id="rId7" Type="http://schemas.openxmlformats.org/officeDocument/2006/relationships/hyperlink" Target="https://podminky.urs.cz/item/CS_URS_2022_02/112211112" TargetMode="External"/><Relationship Id="rId2" Type="http://schemas.openxmlformats.org/officeDocument/2006/relationships/hyperlink" Target="https://podminky.urs.cz/item/CS_URS_2022_02/112151512" TargetMode="External"/><Relationship Id="rId16" Type="http://schemas.openxmlformats.org/officeDocument/2006/relationships/hyperlink" Target="https://podminky.urs.cz/item/CS_URS_2022_02/162201402" TargetMode="External"/><Relationship Id="rId20" Type="http://schemas.openxmlformats.org/officeDocument/2006/relationships/hyperlink" Target="https://podminky.urs.cz/item/CS_URS_2022_02/162201414" TargetMode="External"/><Relationship Id="rId29" Type="http://schemas.openxmlformats.org/officeDocument/2006/relationships/hyperlink" Target="https://podminky.urs.cz/item/CS_URS_2022_02/184813252" TargetMode="External"/><Relationship Id="rId41" Type="http://schemas.openxmlformats.org/officeDocument/2006/relationships/hyperlink" Target="https://podminky.urs.cz/item/CS_URS_2022_02/565165121" TargetMode="External"/><Relationship Id="rId54" Type="http://schemas.openxmlformats.org/officeDocument/2006/relationships/hyperlink" Target="https://podminky.urs.cz/item/CS_URS_2022_02/919735113" TargetMode="External"/><Relationship Id="rId1" Type="http://schemas.openxmlformats.org/officeDocument/2006/relationships/hyperlink" Target="https://podminky.urs.cz/item/CS_URS_2022_02/111209111" TargetMode="External"/><Relationship Id="rId6" Type="http://schemas.openxmlformats.org/officeDocument/2006/relationships/hyperlink" Target="https://podminky.urs.cz/item/CS_URS_2022_02/112211111" TargetMode="External"/><Relationship Id="rId11" Type="http://schemas.openxmlformats.org/officeDocument/2006/relationships/hyperlink" Target="https://podminky.urs.cz/item/CS_URS_2022_02/115101301" TargetMode="External"/><Relationship Id="rId24" Type="http://schemas.openxmlformats.org/officeDocument/2006/relationships/hyperlink" Target="https://podminky.urs.cz/item/CS_URS_2022_02/181411121" TargetMode="External"/><Relationship Id="rId32" Type="http://schemas.openxmlformats.org/officeDocument/2006/relationships/hyperlink" Target="https://podminky.urs.cz/item/CS_URS_2022_02/214500211" TargetMode="External"/><Relationship Id="rId37" Type="http://schemas.openxmlformats.org/officeDocument/2006/relationships/hyperlink" Target="https://podminky.urs.cz/item/CS_URS_2022_02/561061131" TargetMode="External"/><Relationship Id="rId40" Type="http://schemas.openxmlformats.org/officeDocument/2006/relationships/hyperlink" Target="https://podminky.urs.cz/item/CS_URS_2022_02/573111115" TargetMode="External"/><Relationship Id="rId45" Type="http://schemas.openxmlformats.org/officeDocument/2006/relationships/hyperlink" Target="https://podminky.urs.cz/item/CS_URS_2022_02/569903311" TargetMode="External"/><Relationship Id="rId53" Type="http://schemas.openxmlformats.org/officeDocument/2006/relationships/hyperlink" Target="https://podminky.urs.cz/item/CS_URS_2022_02/919732211" TargetMode="External"/><Relationship Id="rId58" Type="http://schemas.openxmlformats.org/officeDocument/2006/relationships/hyperlink" Target="https://podminky.urs.cz/item/CS_URS_2022_02/997013509" TargetMode="External"/><Relationship Id="rId5" Type="http://schemas.openxmlformats.org/officeDocument/2006/relationships/hyperlink" Target="https://podminky.urs.cz/item/CS_URS_2022_02/112201118" TargetMode="External"/><Relationship Id="rId15" Type="http://schemas.openxmlformats.org/officeDocument/2006/relationships/hyperlink" Target="https://podminky.urs.cz/item/CS_URS_2022_02/162201401" TargetMode="External"/><Relationship Id="rId23" Type="http://schemas.openxmlformats.org/officeDocument/2006/relationships/hyperlink" Target="https://podminky.urs.cz/item/CS_URS_2022_02/171251201" TargetMode="External"/><Relationship Id="rId28" Type="http://schemas.openxmlformats.org/officeDocument/2006/relationships/hyperlink" Target="https://podminky.urs.cz/item/CS_URS_2022_02/184813212" TargetMode="External"/><Relationship Id="rId36" Type="http://schemas.openxmlformats.org/officeDocument/2006/relationships/hyperlink" Target="https://podminky.urs.cz/item/CS_URS_2022_02/465513227" TargetMode="External"/><Relationship Id="rId49" Type="http://schemas.openxmlformats.org/officeDocument/2006/relationships/hyperlink" Target="https://podminky.urs.cz/item/CS_URS_2022_02/916131213" TargetMode="External"/><Relationship Id="rId57" Type="http://schemas.openxmlformats.org/officeDocument/2006/relationships/hyperlink" Target="https://podminky.urs.cz/item/CS_URS_2022_02/997013501" TargetMode="External"/><Relationship Id="rId61" Type="http://schemas.openxmlformats.org/officeDocument/2006/relationships/drawing" Target="../drawings/drawing4.xml"/><Relationship Id="rId10" Type="http://schemas.openxmlformats.org/officeDocument/2006/relationships/hyperlink" Target="https://podminky.urs.cz/item/CS_URS_2022_02/115101201" TargetMode="External"/><Relationship Id="rId19" Type="http://schemas.openxmlformats.org/officeDocument/2006/relationships/hyperlink" Target="https://podminky.urs.cz/item/CS_URS_2022_02/162201412" TargetMode="External"/><Relationship Id="rId31" Type="http://schemas.openxmlformats.org/officeDocument/2006/relationships/hyperlink" Target="https://podminky.urs.cz/item/CS_URS_2022_02/211971121" TargetMode="External"/><Relationship Id="rId44" Type="http://schemas.openxmlformats.org/officeDocument/2006/relationships/hyperlink" Target="https://podminky.urs.cz/item/CS_URS_2022_02/569751111" TargetMode="External"/><Relationship Id="rId52" Type="http://schemas.openxmlformats.org/officeDocument/2006/relationships/hyperlink" Target="https://podminky.urs.cz/item/CS_URS_2022_02/919551114" TargetMode="External"/><Relationship Id="rId60" Type="http://schemas.openxmlformats.org/officeDocument/2006/relationships/hyperlink" Target="https://podminky.urs.cz/item/CS_URS_2022_02/998225111" TargetMode="External"/><Relationship Id="rId4" Type="http://schemas.openxmlformats.org/officeDocument/2006/relationships/hyperlink" Target="https://podminky.urs.cz/item/CS_URS_2022_02/112201114" TargetMode="External"/><Relationship Id="rId9" Type="http://schemas.openxmlformats.org/officeDocument/2006/relationships/hyperlink" Target="https://podminky.urs.cz/item/CS_URS_2022_02/115001103" TargetMode="External"/><Relationship Id="rId14" Type="http://schemas.openxmlformats.org/officeDocument/2006/relationships/hyperlink" Target="https://podminky.urs.cz/item/CS_URS_2022_02/132251252" TargetMode="External"/><Relationship Id="rId22" Type="http://schemas.openxmlformats.org/officeDocument/2006/relationships/hyperlink" Target="https://podminky.urs.cz/item/CS_URS_2022_02/162751119" TargetMode="External"/><Relationship Id="rId27" Type="http://schemas.openxmlformats.org/officeDocument/2006/relationships/hyperlink" Target="https://podminky.urs.cz/item/CS_URS_2022_02/182251101" TargetMode="External"/><Relationship Id="rId30" Type="http://schemas.openxmlformats.org/officeDocument/2006/relationships/hyperlink" Target="https://podminky.urs.cz/item/CS_URS_2022_02/211521111" TargetMode="External"/><Relationship Id="rId35" Type="http://schemas.openxmlformats.org/officeDocument/2006/relationships/hyperlink" Target="https://podminky.urs.cz/item/CS_URS_2022_02/452318510" TargetMode="External"/><Relationship Id="rId43" Type="http://schemas.openxmlformats.org/officeDocument/2006/relationships/hyperlink" Target="https://podminky.urs.cz/item/CS_URS_2022_02/577134121" TargetMode="External"/><Relationship Id="rId48" Type="http://schemas.openxmlformats.org/officeDocument/2006/relationships/hyperlink" Target="https://podminky.urs.cz/item/CS_URS_2022_02/912211111" TargetMode="External"/><Relationship Id="rId56" Type="http://schemas.openxmlformats.org/officeDocument/2006/relationships/hyperlink" Target="https://podminky.urs.cz/item/CS_URS_2022_02/966008113" TargetMode="External"/><Relationship Id="rId8" Type="http://schemas.openxmlformats.org/officeDocument/2006/relationships/hyperlink" Target="https://podminky.urs.cz/item/CS_URS_2022_02/112211113" TargetMode="External"/><Relationship Id="rId51" Type="http://schemas.openxmlformats.org/officeDocument/2006/relationships/hyperlink" Target="https://podminky.urs.cz/item/CS_URS_2022_02/919535556" TargetMode="External"/><Relationship Id="rId3" Type="http://schemas.openxmlformats.org/officeDocument/2006/relationships/hyperlink" Target="https://podminky.urs.cz/item/CS_URS_2022_02/112201112" TargetMode="External"/><Relationship Id="rId12" Type="http://schemas.openxmlformats.org/officeDocument/2006/relationships/hyperlink" Target="https://podminky.urs.cz/item/CS_URS_2022_02/122251107" TargetMode="External"/><Relationship Id="rId17" Type="http://schemas.openxmlformats.org/officeDocument/2006/relationships/hyperlink" Target="https://podminky.urs.cz/item/CS_URS_2022_02/162201404" TargetMode="External"/><Relationship Id="rId25" Type="http://schemas.openxmlformats.org/officeDocument/2006/relationships/hyperlink" Target="https://podminky.urs.cz/item/CS_URS_2022_02/181951112" TargetMode="External"/><Relationship Id="rId33" Type="http://schemas.openxmlformats.org/officeDocument/2006/relationships/hyperlink" Target="https://podminky.urs.cz/item/CS_URS_2022_02/451313521" TargetMode="External"/><Relationship Id="rId38" Type="http://schemas.openxmlformats.org/officeDocument/2006/relationships/hyperlink" Target="https://podminky.urs.cz/item/CS_URS_2022_02/564851111" TargetMode="External"/><Relationship Id="rId46" Type="http://schemas.openxmlformats.org/officeDocument/2006/relationships/hyperlink" Target="https://podminky.urs.cz/item/CS_URS_2022_02/871228111" TargetMode="External"/><Relationship Id="rId59" Type="http://schemas.openxmlformats.org/officeDocument/2006/relationships/hyperlink" Target="https://podminky.urs.cz/item/CS_URS_2022_02/99722186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32251104" TargetMode="External"/><Relationship Id="rId18" Type="http://schemas.openxmlformats.org/officeDocument/2006/relationships/hyperlink" Target="https://podminky.urs.cz/item/CS_URS_2022_02/162201411" TargetMode="External"/><Relationship Id="rId26" Type="http://schemas.openxmlformats.org/officeDocument/2006/relationships/hyperlink" Target="https://podminky.urs.cz/item/CS_URS_2022_02/182151111" TargetMode="External"/><Relationship Id="rId39" Type="http://schemas.openxmlformats.org/officeDocument/2006/relationships/hyperlink" Target="https://podminky.urs.cz/item/CS_URS_2022_02/561061131" TargetMode="External"/><Relationship Id="rId21" Type="http://schemas.openxmlformats.org/officeDocument/2006/relationships/hyperlink" Target="https://podminky.urs.cz/item/CS_URS_2022_02/162751117" TargetMode="External"/><Relationship Id="rId34" Type="http://schemas.openxmlformats.org/officeDocument/2006/relationships/hyperlink" Target="https://podminky.urs.cz/item/CS_URS_2022_02/451313541" TargetMode="External"/><Relationship Id="rId42" Type="http://schemas.openxmlformats.org/officeDocument/2006/relationships/hyperlink" Target="https://podminky.urs.cz/item/CS_URS_2022_02/564861111" TargetMode="External"/><Relationship Id="rId47" Type="http://schemas.openxmlformats.org/officeDocument/2006/relationships/hyperlink" Target="https://podminky.urs.cz/item/CS_URS_2022_02/569751111" TargetMode="External"/><Relationship Id="rId50" Type="http://schemas.openxmlformats.org/officeDocument/2006/relationships/hyperlink" Target="https://podminky.urs.cz/item/CS_URS_2022_02/916131213" TargetMode="External"/><Relationship Id="rId55" Type="http://schemas.openxmlformats.org/officeDocument/2006/relationships/drawing" Target="../drawings/drawing6.xml"/><Relationship Id="rId7" Type="http://schemas.openxmlformats.org/officeDocument/2006/relationships/hyperlink" Target="https://podminky.urs.cz/item/CS_URS_2022_02/112211112" TargetMode="External"/><Relationship Id="rId12" Type="http://schemas.openxmlformats.org/officeDocument/2006/relationships/hyperlink" Target="https://podminky.urs.cz/item/CS_URS_2022_02/122251107" TargetMode="External"/><Relationship Id="rId17" Type="http://schemas.openxmlformats.org/officeDocument/2006/relationships/hyperlink" Target="https://podminky.urs.cz/item/CS_URS_2022_02/162201403" TargetMode="External"/><Relationship Id="rId25" Type="http://schemas.openxmlformats.org/officeDocument/2006/relationships/hyperlink" Target="https://podminky.urs.cz/item/CS_URS_2022_02/181951112" TargetMode="External"/><Relationship Id="rId33" Type="http://schemas.openxmlformats.org/officeDocument/2006/relationships/hyperlink" Target="https://podminky.urs.cz/item/CS_URS_2022_02/451313521" TargetMode="External"/><Relationship Id="rId38" Type="http://schemas.openxmlformats.org/officeDocument/2006/relationships/hyperlink" Target="https://podminky.urs.cz/item/CS_URS_2022_02/465513427" TargetMode="External"/><Relationship Id="rId46" Type="http://schemas.openxmlformats.org/officeDocument/2006/relationships/hyperlink" Target="https://podminky.urs.cz/item/CS_URS_2022_02/577134121" TargetMode="External"/><Relationship Id="rId2" Type="http://schemas.openxmlformats.org/officeDocument/2006/relationships/hyperlink" Target="https://podminky.urs.cz/item/CS_URS_2022_02/112151512" TargetMode="External"/><Relationship Id="rId16" Type="http://schemas.openxmlformats.org/officeDocument/2006/relationships/hyperlink" Target="https://podminky.urs.cz/item/CS_URS_2022_02/162201402" TargetMode="External"/><Relationship Id="rId20" Type="http://schemas.openxmlformats.org/officeDocument/2006/relationships/hyperlink" Target="https://podminky.urs.cz/item/CS_URS_2022_02/162201413" TargetMode="External"/><Relationship Id="rId29" Type="http://schemas.openxmlformats.org/officeDocument/2006/relationships/hyperlink" Target="https://podminky.urs.cz/item/CS_URS_2022_02/184813252" TargetMode="External"/><Relationship Id="rId41" Type="http://schemas.openxmlformats.org/officeDocument/2006/relationships/hyperlink" Target="https://podminky.urs.cz/item/CS_URS_2022_02/564851111" TargetMode="External"/><Relationship Id="rId54" Type="http://schemas.openxmlformats.org/officeDocument/2006/relationships/hyperlink" Target="https://podminky.urs.cz/item/CS_URS_2022_02/998225111" TargetMode="External"/><Relationship Id="rId1" Type="http://schemas.openxmlformats.org/officeDocument/2006/relationships/hyperlink" Target="https://podminky.urs.cz/item/CS_URS_2022_02/111209111" TargetMode="External"/><Relationship Id="rId6" Type="http://schemas.openxmlformats.org/officeDocument/2006/relationships/hyperlink" Target="https://podminky.urs.cz/item/CS_URS_2022_02/112211111" TargetMode="External"/><Relationship Id="rId11" Type="http://schemas.openxmlformats.org/officeDocument/2006/relationships/hyperlink" Target="https://podminky.urs.cz/item/CS_URS_2022_02/115101301" TargetMode="External"/><Relationship Id="rId24" Type="http://schemas.openxmlformats.org/officeDocument/2006/relationships/hyperlink" Target="https://podminky.urs.cz/item/CS_URS_2022_02/181411121" TargetMode="External"/><Relationship Id="rId32" Type="http://schemas.openxmlformats.org/officeDocument/2006/relationships/hyperlink" Target="https://podminky.urs.cz/item/CS_URS_2022_02/214500211" TargetMode="External"/><Relationship Id="rId37" Type="http://schemas.openxmlformats.org/officeDocument/2006/relationships/hyperlink" Target="https://podminky.urs.cz/item/CS_URS_2022_02/465513227" TargetMode="External"/><Relationship Id="rId40" Type="http://schemas.openxmlformats.org/officeDocument/2006/relationships/hyperlink" Target="https://podminky.urs.cz/item/CS_URS_2022_02/564681111" TargetMode="External"/><Relationship Id="rId45" Type="http://schemas.openxmlformats.org/officeDocument/2006/relationships/hyperlink" Target="https://podminky.urs.cz/item/CS_URS_2022_02/573211112" TargetMode="External"/><Relationship Id="rId53" Type="http://schemas.openxmlformats.org/officeDocument/2006/relationships/hyperlink" Target="https://podminky.urs.cz/item/CS_URS_2022_02/919551114" TargetMode="External"/><Relationship Id="rId5" Type="http://schemas.openxmlformats.org/officeDocument/2006/relationships/hyperlink" Target="https://podminky.urs.cz/item/CS_URS_2022_02/112201116" TargetMode="External"/><Relationship Id="rId15" Type="http://schemas.openxmlformats.org/officeDocument/2006/relationships/hyperlink" Target="https://podminky.urs.cz/item/CS_URS_2022_02/162201401" TargetMode="External"/><Relationship Id="rId23" Type="http://schemas.openxmlformats.org/officeDocument/2006/relationships/hyperlink" Target="https://podminky.urs.cz/item/CS_URS_2022_02/171251201" TargetMode="External"/><Relationship Id="rId28" Type="http://schemas.openxmlformats.org/officeDocument/2006/relationships/hyperlink" Target="https://podminky.urs.cz/item/CS_URS_2022_02/184813212" TargetMode="External"/><Relationship Id="rId36" Type="http://schemas.openxmlformats.org/officeDocument/2006/relationships/hyperlink" Target="https://podminky.urs.cz/item/CS_URS_2022_02/452318510" TargetMode="External"/><Relationship Id="rId49" Type="http://schemas.openxmlformats.org/officeDocument/2006/relationships/hyperlink" Target="https://podminky.urs.cz/item/CS_URS_2022_02/871228111" TargetMode="External"/><Relationship Id="rId10" Type="http://schemas.openxmlformats.org/officeDocument/2006/relationships/hyperlink" Target="https://podminky.urs.cz/item/CS_URS_2022_02/115101201" TargetMode="External"/><Relationship Id="rId19" Type="http://schemas.openxmlformats.org/officeDocument/2006/relationships/hyperlink" Target="https://podminky.urs.cz/item/CS_URS_2022_02/162201412" TargetMode="External"/><Relationship Id="rId31" Type="http://schemas.openxmlformats.org/officeDocument/2006/relationships/hyperlink" Target="https://podminky.urs.cz/item/CS_URS_2022_02/211971121" TargetMode="External"/><Relationship Id="rId44" Type="http://schemas.openxmlformats.org/officeDocument/2006/relationships/hyperlink" Target="https://podminky.urs.cz/item/CS_URS_2022_02/565165121" TargetMode="External"/><Relationship Id="rId52" Type="http://schemas.openxmlformats.org/officeDocument/2006/relationships/hyperlink" Target="https://podminky.urs.cz/item/CS_URS_2022_02/919535556" TargetMode="External"/><Relationship Id="rId4" Type="http://schemas.openxmlformats.org/officeDocument/2006/relationships/hyperlink" Target="https://podminky.urs.cz/item/CS_URS_2022_02/112201114" TargetMode="External"/><Relationship Id="rId9" Type="http://schemas.openxmlformats.org/officeDocument/2006/relationships/hyperlink" Target="https://podminky.urs.cz/item/CS_URS_2022_02/115001103" TargetMode="External"/><Relationship Id="rId14" Type="http://schemas.openxmlformats.org/officeDocument/2006/relationships/hyperlink" Target="https://podminky.urs.cz/item/CS_URS_2022_02/132251252" TargetMode="External"/><Relationship Id="rId22" Type="http://schemas.openxmlformats.org/officeDocument/2006/relationships/hyperlink" Target="https://podminky.urs.cz/item/CS_URS_2022_02/162751119" TargetMode="External"/><Relationship Id="rId27" Type="http://schemas.openxmlformats.org/officeDocument/2006/relationships/hyperlink" Target="https://podminky.urs.cz/item/CS_URS_2022_02/182251101" TargetMode="External"/><Relationship Id="rId30" Type="http://schemas.openxmlformats.org/officeDocument/2006/relationships/hyperlink" Target="https://podminky.urs.cz/item/CS_URS_2022_02/211521111" TargetMode="External"/><Relationship Id="rId35" Type="http://schemas.openxmlformats.org/officeDocument/2006/relationships/hyperlink" Target="https://podminky.urs.cz/item/CS_URS_2022_02/451315127" TargetMode="External"/><Relationship Id="rId43" Type="http://schemas.openxmlformats.org/officeDocument/2006/relationships/hyperlink" Target="https://podminky.urs.cz/item/CS_URS_2022_02/573111115" TargetMode="External"/><Relationship Id="rId48" Type="http://schemas.openxmlformats.org/officeDocument/2006/relationships/hyperlink" Target="https://podminky.urs.cz/item/CS_URS_2022_02/569903311" TargetMode="External"/><Relationship Id="rId8" Type="http://schemas.openxmlformats.org/officeDocument/2006/relationships/hyperlink" Target="https://podminky.urs.cz/item/CS_URS_2022_02/112211113" TargetMode="External"/><Relationship Id="rId51" Type="http://schemas.openxmlformats.org/officeDocument/2006/relationships/hyperlink" Target="https://podminky.urs.cz/item/CS_URS_2022_02/919411141" TargetMode="External"/><Relationship Id="rId3" Type="http://schemas.openxmlformats.org/officeDocument/2006/relationships/hyperlink" Target="https://podminky.urs.cz/item/CS_URS_2022_02/112201112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62201412" TargetMode="External"/><Relationship Id="rId18" Type="http://schemas.openxmlformats.org/officeDocument/2006/relationships/hyperlink" Target="https://podminky.urs.cz/item/CS_URS_2022_02/162751117" TargetMode="External"/><Relationship Id="rId26" Type="http://schemas.openxmlformats.org/officeDocument/2006/relationships/hyperlink" Target="https://podminky.urs.cz/item/CS_URS_2022_02/184813252" TargetMode="External"/><Relationship Id="rId39" Type="http://schemas.openxmlformats.org/officeDocument/2006/relationships/hyperlink" Target="https://podminky.urs.cz/item/CS_URS_2022_02/565165121" TargetMode="External"/><Relationship Id="rId3" Type="http://schemas.openxmlformats.org/officeDocument/2006/relationships/hyperlink" Target="https://podminky.urs.cz/item/CS_URS_2022_02/112201112" TargetMode="External"/><Relationship Id="rId21" Type="http://schemas.openxmlformats.org/officeDocument/2006/relationships/hyperlink" Target="https://podminky.urs.cz/item/CS_URS_2022_02/181411121" TargetMode="External"/><Relationship Id="rId34" Type="http://schemas.openxmlformats.org/officeDocument/2006/relationships/hyperlink" Target="https://podminky.urs.cz/item/CS_URS_2022_02/452318510" TargetMode="External"/><Relationship Id="rId42" Type="http://schemas.openxmlformats.org/officeDocument/2006/relationships/hyperlink" Target="https://podminky.urs.cz/item/CS_URS_2022_02/569751111" TargetMode="External"/><Relationship Id="rId47" Type="http://schemas.openxmlformats.org/officeDocument/2006/relationships/hyperlink" Target="https://podminky.urs.cz/item/CS_URS_2022_02/919732211" TargetMode="External"/><Relationship Id="rId50" Type="http://schemas.openxmlformats.org/officeDocument/2006/relationships/hyperlink" Target="https://podminky.urs.cz/item/CS_URS_2022_02/998225111" TargetMode="External"/><Relationship Id="rId7" Type="http://schemas.openxmlformats.org/officeDocument/2006/relationships/hyperlink" Target="https://podminky.urs.cz/item/CS_URS_2022_02/112211111" TargetMode="External"/><Relationship Id="rId12" Type="http://schemas.openxmlformats.org/officeDocument/2006/relationships/hyperlink" Target="https://podminky.urs.cz/item/CS_URS_2022_02/162201411" TargetMode="External"/><Relationship Id="rId17" Type="http://schemas.openxmlformats.org/officeDocument/2006/relationships/hyperlink" Target="https://podminky.urs.cz/item/CS_URS_2022_02/162201404" TargetMode="External"/><Relationship Id="rId25" Type="http://schemas.openxmlformats.org/officeDocument/2006/relationships/hyperlink" Target="https://podminky.urs.cz/item/CS_URS_2022_02/184813212" TargetMode="External"/><Relationship Id="rId33" Type="http://schemas.openxmlformats.org/officeDocument/2006/relationships/hyperlink" Target="https://podminky.urs.cz/item/CS_URS_2022_02/465513227" TargetMode="External"/><Relationship Id="rId38" Type="http://schemas.openxmlformats.org/officeDocument/2006/relationships/hyperlink" Target="https://podminky.urs.cz/item/CS_URS_2022_02/573111115" TargetMode="External"/><Relationship Id="rId46" Type="http://schemas.openxmlformats.org/officeDocument/2006/relationships/hyperlink" Target="https://podminky.urs.cz/item/CS_URS_2022_02/919441221" TargetMode="External"/><Relationship Id="rId2" Type="http://schemas.openxmlformats.org/officeDocument/2006/relationships/hyperlink" Target="https://podminky.urs.cz/item/CS_URS_2022_02/112151512" TargetMode="External"/><Relationship Id="rId16" Type="http://schemas.openxmlformats.org/officeDocument/2006/relationships/hyperlink" Target="https://podminky.urs.cz/item/CS_URS_2022_02/162201402" TargetMode="External"/><Relationship Id="rId20" Type="http://schemas.openxmlformats.org/officeDocument/2006/relationships/hyperlink" Target="https://podminky.urs.cz/item/CS_URS_2022_02/171251201" TargetMode="External"/><Relationship Id="rId29" Type="http://schemas.openxmlformats.org/officeDocument/2006/relationships/hyperlink" Target="https://podminky.urs.cz/item/CS_URS_2022_02/214500211" TargetMode="External"/><Relationship Id="rId41" Type="http://schemas.openxmlformats.org/officeDocument/2006/relationships/hyperlink" Target="https://podminky.urs.cz/item/CS_URS_2022_02/577134121" TargetMode="External"/><Relationship Id="rId1" Type="http://schemas.openxmlformats.org/officeDocument/2006/relationships/hyperlink" Target="https://podminky.urs.cz/item/CS_URS_2022_02/111209111" TargetMode="External"/><Relationship Id="rId6" Type="http://schemas.openxmlformats.org/officeDocument/2006/relationships/hyperlink" Target="https://podminky.urs.cz/item/CS_URS_2022_02/112211113" TargetMode="External"/><Relationship Id="rId11" Type="http://schemas.openxmlformats.org/officeDocument/2006/relationships/hyperlink" Target="https://podminky.urs.cz/item/CS_URS_2022_02/132251252" TargetMode="External"/><Relationship Id="rId24" Type="http://schemas.openxmlformats.org/officeDocument/2006/relationships/hyperlink" Target="https://podminky.urs.cz/item/CS_URS_2022_02/182251101" TargetMode="External"/><Relationship Id="rId32" Type="http://schemas.openxmlformats.org/officeDocument/2006/relationships/hyperlink" Target="https://podminky.urs.cz/item/CS_URS_2022_02/451315127" TargetMode="External"/><Relationship Id="rId37" Type="http://schemas.openxmlformats.org/officeDocument/2006/relationships/hyperlink" Target="https://podminky.urs.cz/item/CS_URS_2022_02/564851111" TargetMode="External"/><Relationship Id="rId40" Type="http://schemas.openxmlformats.org/officeDocument/2006/relationships/hyperlink" Target="https://podminky.urs.cz/item/CS_URS_2022_02/573211112" TargetMode="External"/><Relationship Id="rId45" Type="http://schemas.openxmlformats.org/officeDocument/2006/relationships/hyperlink" Target="https://podminky.urs.cz/item/CS_URS_2022_02/916131213" TargetMode="External"/><Relationship Id="rId5" Type="http://schemas.openxmlformats.org/officeDocument/2006/relationships/hyperlink" Target="https://podminky.urs.cz/item/CS_URS_2022_02/112201118" TargetMode="External"/><Relationship Id="rId15" Type="http://schemas.openxmlformats.org/officeDocument/2006/relationships/hyperlink" Target="https://podminky.urs.cz/item/CS_URS_2022_02/162201401" TargetMode="External"/><Relationship Id="rId23" Type="http://schemas.openxmlformats.org/officeDocument/2006/relationships/hyperlink" Target="https://podminky.urs.cz/item/CS_URS_2022_02/182151111" TargetMode="External"/><Relationship Id="rId28" Type="http://schemas.openxmlformats.org/officeDocument/2006/relationships/hyperlink" Target="https://podminky.urs.cz/item/CS_URS_2022_02/211971121" TargetMode="External"/><Relationship Id="rId36" Type="http://schemas.openxmlformats.org/officeDocument/2006/relationships/hyperlink" Target="https://podminky.urs.cz/item/CS_URS_2022_02/564861111" TargetMode="External"/><Relationship Id="rId49" Type="http://schemas.openxmlformats.org/officeDocument/2006/relationships/hyperlink" Target="https://podminky.urs.cz/item/CS_URS_2022_02/938902113" TargetMode="External"/><Relationship Id="rId10" Type="http://schemas.openxmlformats.org/officeDocument/2006/relationships/hyperlink" Target="https://podminky.urs.cz/item/CS_URS_2022_02/132251104" TargetMode="External"/><Relationship Id="rId19" Type="http://schemas.openxmlformats.org/officeDocument/2006/relationships/hyperlink" Target="https://podminky.urs.cz/item/CS_URS_2022_02/162751119" TargetMode="External"/><Relationship Id="rId31" Type="http://schemas.openxmlformats.org/officeDocument/2006/relationships/hyperlink" Target="https://podminky.urs.cz/item/CS_URS_2022_02/451313521" TargetMode="External"/><Relationship Id="rId44" Type="http://schemas.openxmlformats.org/officeDocument/2006/relationships/hyperlink" Target="https://podminky.urs.cz/item/CS_URS_2022_02/871228111" TargetMode="External"/><Relationship Id="rId4" Type="http://schemas.openxmlformats.org/officeDocument/2006/relationships/hyperlink" Target="https://podminky.urs.cz/item/CS_URS_2022_02/112201114" TargetMode="External"/><Relationship Id="rId9" Type="http://schemas.openxmlformats.org/officeDocument/2006/relationships/hyperlink" Target="https://podminky.urs.cz/item/CS_URS_2022_02/122251105" TargetMode="External"/><Relationship Id="rId14" Type="http://schemas.openxmlformats.org/officeDocument/2006/relationships/hyperlink" Target="https://podminky.urs.cz/item/CS_URS_2022_02/162201414" TargetMode="External"/><Relationship Id="rId22" Type="http://schemas.openxmlformats.org/officeDocument/2006/relationships/hyperlink" Target="https://podminky.urs.cz/item/CS_URS_2022_02/181951112" TargetMode="External"/><Relationship Id="rId27" Type="http://schemas.openxmlformats.org/officeDocument/2006/relationships/hyperlink" Target="https://podminky.urs.cz/item/CS_URS_2022_02/211521111" TargetMode="External"/><Relationship Id="rId30" Type="http://schemas.openxmlformats.org/officeDocument/2006/relationships/hyperlink" Target="https://podminky.urs.cz/item/CS_URS_2022_02/388129210" TargetMode="External"/><Relationship Id="rId35" Type="http://schemas.openxmlformats.org/officeDocument/2006/relationships/hyperlink" Target="https://podminky.urs.cz/item/CS_URS_2022_02/561061111" TargetMode="External"/><Relationship Id="rId43" Type="http://schemas.openxmlformats.org/officeDocument/2006/relationships/hyperlink" Target="https://podminky.urs.cz/item/CS_URS_2022_02/569903311" TargetMode="External"/><Relationship Id="rId48" Type="http://schemas.openxmlformats.org/officeDocument/2006/relationships/hyperlink" Target="https://podminky.urs.cz/item/CS_URS_2022_02/919735113" TargetMode="External"/><Relationship Id="rId8" Type="http://schemas.openxmlformats.org/officeDocument/2006/relationships/hyperlink" Target="https://podminky.urs.cz/item/CS_URS_2022_02/112211112" TargetMode="External"/><Relationship Id="rId5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62"/>
      <c r="AS2" s="362"/>
      <c r="AT2" s="362"/>
      <c r="AU2" s="362"/>
      <c r="AV2" s="362"/>
      <c r="AW2" s="362"/>
      <c r="AX2" s="362"/>
      <c r="AY2" s="362"/>
      <c r="AZ2" s="362"/>
      <c r="BA2" s="362"/>
      <c r="BB2" s="362"/>
      <c r="BC2" s="362"/>
      <c r="BD2" s="362"/>
      <c r="BE2" s="362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46" t="s">
        <v>14</v>
      </c>
      <c r="L5" s="347"/>
      <c r="M5" s="347"/>
      <c r="N5" s="347"/>
      <c r="O5" s="347"/>
      <c r="P5" s="347"/>
      <c r="Q5" s="347"/>
      <c r="R5" s="347"/>
      <c r="S5" s="347"/>
      <c r="T5" s="347"/>
      <c r="U5" s="347"/>
      <c r="V5" s="347"/>
      <c r="W5" s="347"/>
      <c r="X5" s="347"/>
      <c r="Y5" s="347"/>
      <c r="Z5" s="347"/>
      <c r="AA5" s="347"/>
      <c r="AB5" s="347"/>
      <c r="AC5" s="347"/>
      <c r="AD5" s="347"/>
      <c r="AE5" s="347"/>
      <c r="AF5" s="347"/>
      <c r="AG5" s="347"/>
      <c r="AH5" s="347"/>
      <c r="AI5" s="347"/>
      <c r="AJ5" s="347"/>
      <c r="AK5" s="347"/>
      <c r="AL5" s="347"/>
      <c r="AM5" s="347"/>
      <c r="AN5" s="347"/>
      <c r="AO5" s="347"/>
      <c r="AP5" s="24"/>
      <c r="AQ5" s="24"/>
      <c r="AR5" s="22"/>
      <c r="BE5" s="343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48" t="s">
        <v>17</v>
      </c>
      <c r="L6" s="347"/>
      <c r="M6" s="347"/>
      <c r="N6" s="347"/>
      <c r="O6" s="347"/>
      <c r="P6" s="347"/>
      <c r="Q6" s="347"/>
      <c r="R6" s="347"/>
      <c r="S6" s="347"/>
      <c r="T6" s="347"/>
      <c r="U6" s="347"/>
      <c r="V6" s="347"/>
      <c r="W6" s="347"/>
      <c r="X6" s="347"/>
      <c r="Y6" s="347"/>
      <c r="Z6" s="347"/>
      <c r="AA6" s="347"/>
      <c r="AB6" s="347"/>
      <c r="AC6" s="347"/>
      <c r="AD6" s="347"/>
      <c r="AE6" s="347"/>
      <c r="AF6" s="347"/>
      <c r="AG6" s="347"/>
      <c r="AH6" s="347"/>
      <c r="AI6" s="347"/>
      <c r="AJ6" s="347"/>
      <c r="AK6" s="347"/>
      <c r="AL6" s="347"/>
      <c r="AM6" s="347"/>
      <c r="AN6" s="347"/>
      <c r="AO6" s="347"/>
      <c r="AP6" s="24"/>
      <c r="AQ6" s="24"/>
      <c r="AR6" s="22"/>
      <c r="BE6" s="344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44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44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44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44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44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44"/>
      <c r="BS12" s="19" t="s">
        <v>6</v>
      </c>
    </row>
    <row r="13" spans="1:74" s="1" customFormat="1" ht="12" customHeight="1">
      <c r="B13" s="23"/>
      <c r="C13" s="24"/>
      <c r="D13" s="31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31</v>
      </c>
      <c r="AO13" s="24"/>
      <c r="AP13" s="24"/>
      <c r="AQ13" s="24"/>
      <c r="AR13" s="22"/>
      <c r="BE13" s="344"/>
      <c r="BS13" s="19" t="s">
        <v>6</v>
      </c>
    </row>
    <row r="14" spans="1:74" ht="12.75">
      <c r="B14" s="23"/>
      <c r="C14" s="24"/>
      <c r="D14" s="24"/>
      <c r="E14" s="349" t="s">
        <v>31</v>
      </c>
      <c r="F14" s="350"/>
      <c r="G14" s="350"/>
      <c r="H14" s="350"/>
      <c r="I14" s="350"/>
      <c r="J14" s="350"/>
      <c r="K14" s="350"/>
      <c r="L14" s="350"/>
      <c r="M14" s="350"/>
      <c r="N14" s="350"/>
      <c r="O14" s="350"/>
      <c r="P14" s="350"/>
      <c r="Q14" s="350"/>
      <c r="R14" s="350"/>
      <c r="S14" s="350"/>
      <c r="T14" s="350"/>
      <c r="U14" s="350"/>
      <c r="V14" s="350"/>
      <c r="W14" s="350"/>
      <c r="X14" s="350"/>
      <c r="Y14" s="350"/>
      <c r="Z14" s="350"/>
      <c r="AA14" s="350"/>
      <c r="AB14" s="350"/>
      <c r="AC14" s="350"/>
      <c r="AD14" s="350"/>
      <c r="AE14" s="350"/>
      <c r="AF14" s="350"/>
      <c r="AG14" s="350"/>
      <c r="AH14" s="350"/>
      <c r="AI14" s="350"/>
      <c r="AJ14" s="350"/>
      <c r="AK14" s="31" t="s">
        <v>29</v>
      </c>
      <c r="AL14" s="24"/>
      <c r="AM14" s="24"/>
      <c r="AN14" s="33" t="s">
        <v>31</v>
      </c>
      <c r="AO14" s="24"/>
      <c r="AP14" s="24"/>
      <c r="AQ14" s="24"/>
      <c r="AR14" s="22"/>
      <c r="BE14" s="344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44"/>
      <c r="BS15" s="19" t="s">
        <v>4</v>
      </c>
    </row>
    <row r="16" spans="1:74" s="1" customFormat="1" ht="12" customHeight="1">
      <c r="B16" s="23"/>
      <c r="C16" s="24"/>
      <c r="D16" s="31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44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44"/>
      <c r="BS17" s="19" t="s">
        <v>35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44"/>
      <c r="BS18" s="19" t="s">
        <v>6</v>
      </c>
    </row>
    <row r="19" spans="1:71" s="1" customFormat="1" ht="12" customHeight="1">
      <c r="B19" s="23"/>
      <c r="C19" s="24"/>
      <c r="D19" s="31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44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44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44"/>
    </row>
    <row r="22" spans="1:71" s="1" customFormat="1" ht="12" customHeight="1">
      <c r="B22" s="23"/>
      <c r="C22" s="24"/>
      <c r="D22" s="31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44"/>
    </row>
    <row r="23" spans="1:71" s="1" customFormat="1" ht="60" customHeight="1">
      <c r="B23" s="23"/>
      <c r="C23" s="24"/>
      <c r="D23" s="24"/>
      <c r="E23" s="351" t="s">
        <v>38</v>
      </c>
      <c r="F23" s="351"/>
      <c r="G23" s="351"/>
      <c r="H23" s="351"/>
      <c r="I23" s="351"/>
      <c r="J23" s="351"/>
      <c r="K23" s="351"/>
      <c r="L23" s="351"/>
      <c r="M23" s="351"/>
      <c r="N23" s="351"/>
      <c r="O23" s="351"/>
      <c r="P23" s="351"/>
      <c r="Q23" s="351"/>
      <c r="R23" s="351"/>
      <c r="S23" s="351"/>
      <c r="T23" s="351"/>
      <c r="U23" s="351"/>
      <c r="V23" s="351"/>
      <c r="W23" s="351"/>
      <c r="X23" s="351"/>
      <c r="Y23" s="351"/>
      <c r="Z23" s="351"/>
      <c r="AA23" s="351"/>
      <c r="AB23" s="351"/>
      <c r="AC23" s="351"/>
      <c r="AD23" s="351"/>
      <c r="AE23" s="351"/>
      <c r="AF23" s="351"/>
      <c r="AG23" s="351"/>
      <c r="AH23" s="351"/>
      <c r="AI23" s="351"/>
      <c r="AJ23" s="351"/>
      <c r="AK23" s="351"/>
      <c r="AL23" s="351"/>
      <c r="AM23" s="351"/>
      <c r="AN23" s="351"/>
      <c r="AO23" s="24"/>
      <c r="AP23" s="24"/>
      <c r="AQ23" s="24"/>
      <c r="AR23" s="22"/>
      <c r="BE23" s="344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44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44"/>
    </row>
    <row r="26" spans="1:71" s="2" customFormat="1" ht="25.9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52">
        <f>ROUND(AG54,2)</f>
        <v>0</v>
      </c>
      <c r="AL26" s="353"/>
      <c r="AM26" s="353"/>
      <c r="AN26" s="353"/>
      <c r="AO26" s="353"/>
      <c r="AP26" s="38"/>
      <c r="AQ26" s="38"/>
      <c r="AR26" s="41"/>
      <c r="BE26" s="344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44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54" t="s">
        <v>40</v>
      </c>
      <c r="M28" s="354"/>
      <c r="N28" s="354"/>
      <c r="O28" s="354"/>
      <c r="P28" s="354"/>
      <c r="Q28" s="38"/>
      <c r="R28" s="38"/>
      <c r="S28" s="38"/>
      <c r="T28" s="38"/>
      <c r="U28" s="38"/>
      <c r="V28" s="38"/>
      <c r="W28" s="354" t="s">
        <v>41</v>
      </c>
      <c r="X28" s="354"/>
      <c r="Y28" s="354"/>
      <c r="Z28" s="354"/>
      <c r="AA28" s="354"/>
      <c r="AB28" s="354"/>
      <c r="AC28" s="354"/>
      <c r="AD28" s="354"/>
      <c r="AE28" s="354"/>
      <c r="AF28" s="38"/>
      <c r="AG28" s="38"/>
      <c r="AH28" s="38"/>
      <c r="AI28" s="38"/>
      <c r="AJ28" s="38"/>
      <c r="AK28" s="354" t="s">
        <v>42</v>
      </c>
      <c r="AL28" s="354"/>
      <c r="AM28" s="354"/>
      <c r="AN28" s="354"/>
      <c r="AO28" s="354"/>
      <c r="AP28" s="38"/>
      <c r="AQ28" s="38"/>
      <c r="AR28" s="41"/>
      <c r="BE28" s="344"/>
    </row>
    <row r="29" spans="1:71" s="3" customFormat="1" ht="14.45" customHeight="1">
      <c r="B29" s="42"/>
      <c r="C29" s="43"/>
      <c r="D29" s="31" t="s">
        <v>43</v>
      </c>
      <c r="E29" s="43"/>
      <c r="F29" s="31" t="s">
        <v>44</v>
      </c>
      <c r="G29" s="43"/>
      <c r="H29" s="43"/>
      <c r="I29" s="43"/>
      <c r="J29" s="43"/>
      <c r="K29" s="43"/>
      <c r="L29" s="357">
        <v>0.21</v>
      </c>
      <c r="M29" s="356"/>
      <c r="N29" s="356"/>
      <c r="O29" s="356"/>
      <c r="P29" s="356"/>
      <c r="Q29" s="43"/>
      <c r="R29" s="43"/>
      <c r="S29" s="43"/>
      <c r="T29" s="43"/>
      <c r="U29" s="43"/>
      <c r="V29" s="43"/>
      <c r="W29" s="355">
        <f>ROUND(AZ54, 2)</f>
        <v>0</v>
      </c>
      <c r="X29" s="356"/>
      <c r="Y29" s="356"/>
      <c r="Z29" s="356"/>
      <c r="AA29" s="356"/>
      <c r="AB29" s="356"/>
      <c r="AC29" s="356"/>
      <c r="AD29" s="356"/>
      <c r="AE29" s="356"/>
      <c r="AF29" s="43"/>
      <c r="AG29" s="43"/>
      <c r="AH29" s="43"/>
      <c r="AI29" s="43"/>
      <c r="AJ29" s="43"/>
      <c r="AK29" s="355">
        <f>ROUND(AV54, 2)</f>
        <v>0</v>
      </c>
      <c r="AL29" s="356"/>
      <c r="AM29" s="356"/>
      <c r="AN29" s="356"/>
      <c r="AO29" s="356"/>
      <c r="AP29" s="43"/>
      <c r="AQ29" s="43"/>
      <c r="AR29" s="44"/>
      <c r="BE29" s="345"/>
    </row>
    <row r="30" spans="1:71" s="3" customFormat="1" ht="14.45" customHeight="1">
      <c r="B30" s="42"/>
      <c r="C30" s="43"/>
      <c r="D30" s="43"/>
      <c r="E30" s="43"/>
      <c r="F30" s="31" t="s">
        <v>45</v>
      </c>
      <c r="G30" s="43"/>
      <c r="H30" s="43"/>
      <c r="I30" s="43"/>
      <c r="J30" s="43"/>
      <c r="K30" s="43"/>
      <c r="L30" s="357">
        <v>0.15</v>
      </c>
      <c r="M30" s="356"/>
      <c r="N30" s="356"/>
      <c r="O30" s="356"/>
      <c r="P30" s="356"/>
      <c r="Q30" s="43"/>
      <c r="R30" s="43"/>
      <c r="S30" s="43"/>
      <c r="T30" s="43"/>
      <c r="U30" s="43"/>
      <c r="V30" s="43"/>
      <c r="W30" s="355">
        <f>ROUND(BA54, 2)</f>
        <v>0</v>
      </c>
      <c r="X30" s="356"/>
      <c r="Y30" s="356"/>
      <c r="Z30" s="356"/>
      <c r="AA30" s="356"/>
      <c r="AB30" s="356"/>
      <c r="AC30" s="356"/>
      <c r="AD30" s="356"/>
      <c r="AE30" s="356"/>
      <c r="AF30" s="43"/>
      <c r="AG30" s="43"/>
      <c r="AH30" s="43"/>
      <c r="AI30" s="43"/>
      <c r="AJ30" s="43"/>
      <c r="AK30" s="355">
        <f>ROUND(AW54, 2)</f>
        <v>0</v>
      </c>
      <c r="AL30" s="356"/>
      <c r="AM30" s="356"/>
      <c r="AN30" s="356"/>
      <c r="AO30" s="356"/>
      <c r="AP30" s="43"/>
      <c r="AQ30" s="43"/>
      <c r="AR30" s="44"/>
      <c r="BE30" s="345"/>
    </row>
    <row r="31" spans="1:71" s="3" customFormat="1" ht="14.45" hidden="1" customHeight="1">
      <c r="B31" s="42"/>
      <c r="C31" s="43"/>
      <c r="D31" s="43"/>
      <c r="E31" s="43"/>
      <c r="F31" s="31" t="s">
        <v>46</v>
      </c>
      <c r="G31" s="43"/>
      <c r="H31" s="43"/>
      <c r="I31" s="43"/>
      <c r="J31" s="43"/>
      <c r="K31" s="43"/>
      <c r="L31" s="357">
        <v>0.21</v>
      </c>
      <c r="M31" s="356"/>
      <c r="N31" s="356"/>
      <c r="O31" s="356"/>
      <c r="P31" s="356"/>
      <c r="Q31" s="43"/>
      <c r="R31" s="43"/>
      <c r="S31" s="43"/>
      <c r="T31" s="43"/>
      <c r="U31" s="43"/>
      <c r="V31" s="43"/>
      <c r="W31" s="355">
        <f>ROUND(BB54, 2)</f>
        <v>0</v>
      </c>
      <c r="X31" s="356"/>
      <c r="Y31" s="356"/>
      <c r="Z31" s="356"/>
      <c r="AA31" s="356"/>
      <c r="AB31" s="356"/>
      <c r="AC31" s="356"/>
      <c r="AD31" s="356"/>
      <c r="AE31" s="356"/>
      <c r="AF31" s="43"/>
      <c r="AG31" s="43"/>
      <c r="AH31" s="43"/>
      <c r="AI31" s="43"/>
      <c r="AJ31" s="43"/>
      <c r="AK31" s="355">
        <v>0</v>
      </c>
      <c r="AL31" s="356"/>
      <c r="AM31" s="356"/>
      <c r="AN31" s="356"/>
      <c r="AO31" s="356"/>
      <c r="AP31" s="43"/>
      <c r="AQ31" s="43"/>
      <c r="AR31" s="44"/>
      <c r="BE31" s="345"/>
    </row>
    <row r="32" spans="1:71" s="3" customFormat="1" ht="14.45" hidden="1" customHeight="1">
      <c r="B32" s="42"/>
      <c r="C32" s="43"/>
      <c r="D32" s="43"/>
      <c r="E32" s="43"/>
      <c r="F32" s="31" t="s">
        <v>47</v>
      </c>
      <c r="G32" s="43"/>
      <c r="H32" s="43"/>
      <c r="I32" s="43"/>
      <c r="J32" s="43"/>
      <c r="K32" s="43"/>
      <c r="L32" s="357">
        <v>0.15</v>
      </c>
      <c r="M32" s="356"/>
      <c r="N32" s="356"/>
      <c r="O32" s="356"/>
      <c r="P32" s="356"/>
      <c r="Q32" s="43"/>
      <c r="R32" s="43"/>
      <c r="S32" s="43"/>
      <c r="T32" s="43"/>
      <c r="U32" s="43"/>
      <c r="V32" s="43"/>
      <c r="W32" s="355">
        <f>ROUND(BC54, 2)</f>
        <v>0</v>
      </c>
      <c r="X32" s="356"/>
      <c r="Y32" s="356"/>
      <c r="Z32" s="356"/>
      <c r="AA32" s="356"/>
      <c r="AB32" s="356"/>
      <c r="AC32" s="356"/>
      <c r="AD32" s="356"/>
      <c r="AE32" s="356"/>
      <c r="AF32" s="43"/>
      <c r="AG32" s="43"/>
      <c r="AH32" s="43"/>
      <c r="AI32" s="43"/>
      <c r="AJ32" s="43"/>
      <c r="AK32" s="355">
        <v>0</v>
      </c>
      <c r="AL32" s="356"/>
      <c r="AM32" s="356"/>
      <c r="AN32" s="356"/>
      <c r="AO32" s="356"/>
      <c r="AP32" s="43"/>
      <c r="AQ32" s="43"/>
      <c r="AR32" s="44"/>
      <c r="BE32" s="345"/>
    </row>
    <row r="33" spans="1:57" s="3" customFormat="1" ht="14.45" hidden="1" customHeight="1">
      <c r="B33" s="42"/>
      <c r="C33" s="43"/>
      <c r="D33" s="43"/>
      <c r="E33" s="43"/>
      <c r="F33" s="31" t="s">
        <v>48</v>
      </c>
      <c r="G33" s="43"/>
      <c r="H33" s="43"/>
      <c r="I33" s="43"/>
      <c r="J33" s="43"/>
      <c r="K33" s="43"/>
      <c r="L33" s="357">
        <v>0</v>
      </c>
      <c r="M33" s="356"/>
      <c r="N33" s="356"/>
      <c r="O33" s="356"/>
      <c r="P33" s="356"/>
      <c r="Q33" s="43"/>
      <c r="R33" s="43"/>
      <c r="S33" s="43"/>
      <c r="T33" s="43"/>
      <c r="U33" s="43"/>
      <c r="V33" s="43"/>
      <c r="W33" s="355">
        <f>ROUND(BD54, 2)</f>
        <v>0</v>
      </c>
      <c r="X33" s="356"/>
      <c r="Y33" s="356"/>
      <c r="Z33" s="356"/>
      <c r="AA33" s="356"/>
      <c r="AB33" s="356"/>
      <c r="AC33" s="356"/>
      <c r="AD33" s="356"/>
      <c r="AE33" s="356"/>
      <c r="AF33" s="43"/>
      <c r="AG33" s="43"/>
      <c r="AH33" s="43"/>
      <c r="AI33" s="43"/>
      <c r="AJ33" s="43"/>
      <c r="AK33" s="355">
        <v>0</v>
      </c>
      <c r="AL33" s="356"/>
      <c r="AM33" s="356"/>
      <c r="AN33" s="356"/>
      <c r="AO33" s="356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49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50</v>
      </c>
      <c r="U35" s="47"/>
      <c r="V35" s="47"/>
      <c r="W35" s="47"/>
      <c r="X35" s="361" t="s">
        <v>51</v>
      </c>
      <c r="Y35" s="359"/>
      <c r="Z35" s="359"/>
      <c r="AA35" s="359"/>
      <c r="AB35" s="359"/>
      <c r="AC35" s="47"/>
      <c r="AD35" s="47"/>
      <c r="AE35" s="47"/>
      <c r="AF35" s="47"/>
      <c r="AG35" s="47"/>
      <c r="AH35" s="47"/>
      <c r="AI35" s="47"/>
      <c r="AJ35" s="47"/>
      <c r="AK35" s="358">
        <f>SUM(AK26:AK33)</f>
        <v>0</v>
      </c>
      <c r="AL35" s="359"/>
      <c r="AM35" s="359"/>
      <c r="AN35" s="359"/>
      <c r="AO35" s="360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101-3010-18/kom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40" t="str">
        <f>K6</f>
        <v>Polní cesty C24, C48 a C69 v k.ú. Božejovice</v>
      </c>
      <c r="M45" s="341"/>
      <c r="N45" s="341"/>
      <c r="O45" s="341"/>
      <c r="P45" s="341"/>
      <c r="Q45" s="341"/>
      <c r="R45" s="341"/>
      <c r="S45" s="341"/>
      <c r="T45" s="341"/>
      <c r="U45" s="341"/>
      <c r="V45" s="341"/>
      <c r="W45" s="341"/>
      <c r="X45" s="341"/>
      <c r="Y45" s="341"/>
      <c r="Z45" s="341"/>
      <c r="AA45" s="341"/>
      <c r="AB45" s="341"/>
      <c r="AC45" s="341"/>
      <c r="AD45" s="341"/>
      <c r="AE45" s="341"/>
      <c r="AF45" s="341"/>
      <c r="AG45" s="341"/>
      <c r="AH45" s="341"/>
      <c r="AI45" s="341"/>
      <c r="AJ45" s="341"/>
      <c r="AK45" s="341"/>
      <c r="AL45" s="341"/>
      <c r="AM45" s="341"/>
      <c r="AN45" s="341"/>
      <c r="AO45" s="341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Božejovicce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71" t="str">
        <f>IF(AN8= "","",AN8)</f>
        <v>15. 3. 2024</v>
      </c>
      <c r="AN47" s="371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ČR-Státní pozemkový úřad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369" t="str">
        <f>IF(E17="","",E17)</f>
        <v>AGROPROJEKT PSO s.r.o.</v>
      </c>
      <c r="AN49" s="370"/>
      <c r="AO49" s="370"/>
      <c r="AP49" s="370"/>
      <c r="AQ49" s="38"/>
      <c r="AR49" s="41"/>
      <c r="AS49" s="373" t="s">
        <v>53</v>
      </c>
      <c r="AT49" s="374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36</v>
      </c>
      <c r="AJ50" s="38"/>
      <c r="AK50" s="38"/>
      <c r="AL50" s="38"/>
      <c r="AM50" s="369" t="str">
        <f>IF(E20="","",E20)</f>
        <v>AGROPROJEKT PSO s.r.o.</v>
      </c>
      <c r="AN50" s="370"/>
      <c r="AO50" s="370"/>
      <c r="AP50" s="370"/>
      <c r="AQ50" s="38"/>
      <c r="AR50" s="41"/>
      <c r="AS50" s="375"/>
      <c r="AT50" s="376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77"/>
      <c r="AT51" s="378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35" t="s">
        <v>54</v>
      </c>
      <c r="D52" s="336"/>
      <c r="E52" s="336"/>
      <c r="F52" s="336"/>
      <c r="G52" s="336"/>
      <c r="H52" s="68"/>
      <c r="I52" s="339" t="s">
        <v>55</v>
      </c>
      <c r="J52" s="336"/>
      <c r="K52" s="336"/>
      <c r="L52" s="336"/>
      <c r="M52" s="336"/>
      <c r="N52" s="336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336"/>
      <c r="Z52" s="336"/>
      <c r="AA52" s="336"/>
      <c r="AB52" s="336"/>
      <c r="AC52" s="336"/>
      <c r="AD52" s="336"/>
      <c r="AE52" s="336"/>
      <c r="AF52" s="336"/>
      <c r="AG52" s="368" t="s">
        <v>56</v>
      </c>
      <c r="AH52" s="336"/>
      <c r="AI52" s="336"/>
      <c r="AJ52" s="336"/>
      <c r="AK52" s="336"/>
      <c r="AL52" s="336"/>
      <c r="AM52" s="336"/>
      <c r="AN52" s="339" t="s">
        <v>57</v>
      </c>
      <c r="AO52" s="336"/>
      <c r="AP52" s="336"/>
      <c r="AQ52" s="69" t="s">
        <v>58</v>
      </c>
      <c r="AR52" s="41"/>
      <c r="AS52" s="70" t="s">
        <v>59</v>
      </c>
      <c r="AT52" s="71" t="s">
        <v>60</v>
      </c>
      <c r="AU52" s="71" t="s">
        <v>61</v>
      </c>
      <c r="AV52" s="71" t="s">
        <v>62</v>
      </c>
      <c r="AW52" s="71" t="s">
        <v>63</v>
      </c>
      <c r="AX52" s="71" t="s">
        <v>64</v>
      </c>
      <c r="AY52" s="71" t="s">
        <v>65</v>
      </c>
      <c r="AZ52" s="71" t="s">
        <v>66</v>
      </c>
      <c r="BA52" s="71" t="s">
        <v>67</v>
      </c>
      <c r="BB52" s="71" t="s">
        <v>68</v>
      </c>
      <c r="BC52" s="71" t="s">
        <v>69</v>
      </c>
      <c r="BD52" s="72" t="s">
        <v>70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71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42">
        <f>ROUND(AG55+AG58+AG65,2)</f>
        <v>0</v>
      </c>
      <c r="AH54" s="342"/>
      <c r="AI54" s="342"/>
      <c r="AJ54" s="342"/>
      <c r="AK54" s="342"/>
      <c r="AL54" s="342"/>
      <c r="AM54" s="342"/>
      <c r="AN54" s="379">
        <f t="shared" ref="AN54:AN67" si="0">SUM(AG54,AT54)</f>
        <v>0</v>
      </c>
      <c r="AO54" s="379"/>
      <c r="AP54" s="379"/>
      <c r="AQ54" s="80" t="s">
        <v>19</v>
      </c>
      <c r="AR54" s="81"/>
      <c r="AS54" s="82">
        <f>ROUND(AS55+AS58+AS65,2)</f>
        <v>0</v>
      </c>
      <c r="AT54" s="83">
        <f t="shared" ref="AT54:AT67" si="1">ROUND(SUM(AV54:AW54),2)</f>
        <v>0</v>
      </c>
      <c r="AU54" s="84">
        <f>ROUND(AU55+AU58+AU65,5)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ROUND(AZ55+AZ58+AZ65,2)</f>
        <v>0</v>
      </c>
      <c r="BA54" s="83">
        <f>ROUND(BA55+BA58+BA65,2)</f>
        <v>0</v>
      </c>
      <c r="BB54" s="83">
        <f>ROUND(BB55+BB58+BB65,2)</f>
        <v>0</v>
      </c>
      <c r="BC54" s="83">
        <f>ROUND(BC55+BC58+BC65,2)</f>
        <v>0</v>
      </c>
      <c r="BD54" s="85">
        <f>ROUND(BD55+BD58+BD65,2)</f>
        <v>0</v>
      </c>
      <c r="BS54" s="86" t="s">
        <v>72</v>
      </c>
      <c r="BT54" s="86" t="s">
        <v>73</v>
      </c>
      <c r="BU54" s="87" t="s">
        <v>74</v>
      </c>
      <c r="BV54" s="86" t="s">
        <v>75</v>
      </c>
      <c r="BW54" s="86" t="s">
        <v>5</v>
      </c>
      <c r="BX54" s="86" t="s">
        <v>76</v>
      </c>
      <c r="CL54" s="86" t="s">
        <v>19</v>
      </c>
    </row>
    <row r="55" spans="1:91" s="7" customFormat="1" ht="16.5" customHeight="1">
      <c r="B55" s="88"/>
      <c r="C55" s="89"/>
      <c r="D55" s="337" t="s">
        <v>77</v>
      </c>
      <c r="E55" s="337"/>
      <c r="F55" s="337"/>
      <c r="G55" s="337"/>
      <c r="H55" s="337"/>
      <c r="I55" s="90"/>
      <c r="J55" s="337" t="s">
        <v>78</v>
      </c>
      <c r="K55" s="337"/>
      <c r="L55" s="337"/>
      <c r="M55" s="337"/>
      <c r="N55" s="337"/>
      <c r="O55" s="337"/>
      <c r="P55" s="337"/>
      <c r="Q55" s="337"/>
      <c r="R55" s="337"/>
      <c r="S55" s="337"/>
      <c r="T55" s="337"/>
      <c r="U55" s="337"/>
      <c r="V55" s="337"/>
      <c r="W55" s="337"/>
      <c r="X55" s="337"/>
      <c r="Y55" s="337"/>
      <c r="Z55" s="337"/>
      <c r="AA55" s="337"/>
      <c r="AB55" s="337"/>
      <c r="AC55" s="337"/>
      <c r="AD55" s="337"/>
      <c r="AE55" s="337"/>
      <c r="AF55" s="337"/>
      <c r="AG55" s="363">
        <f>ROUND(SUM(AG56:AG57),2)</f>
        <v>0</v>
      </c>
      <c r="AH55" s="364"/>
      <c r="AI55" s="364"/>
      <c r="AJ55" s="364"/>
      <c r="AK55" s="364"/>
      <c r="AL55" s="364"/>
      <c r="AM55" s="364"/>
      <c r="AN55" s="372">
        <f t="shared" si="0"/>
        <v>0</v>
      </c>
      <c r="AO55" s="364"/>
      <c r="AP55" s="364"/>
      <c r="AQ55" s="91" t="s">
        <v>79</v>
      </c>
      <c r="AR55" s="92"/>
      <c r="AS55" s="93">
        <f>ROUND(SUM(AS56:AS57),2)</f>
        <v>0</v>
      </c>
      <c r="AT55" s="94">
        <f t="shared" si="1"/>
        <v>0</v>
      </c>
      <c r="AU55" s="95">
        <f>ROUND(SUM(AU56:AU57),5)</f>
        <v>0</v>
      </c>
      <c r="AV55" s="94">
        <f>ROUND(AZ55*L29,2)</f>
        <v>0</v>
      </c>
      <c r="AW55" s="94">
        <f>ROUND(BA55*L30,2)</f>
        <v>0</v>
      </c>
      <c r="AX55" s="94">
        <f>ROUND(BB55*L29,2)</f>
        <v>0</v>
      </c>
      <c r="AY55" s="94">
        <f>ROUND(BC55*L30,2)</f>
        <v>0</v>
      </c>
      <c r="AZ55" s="94">
        <f>ROUND(SUM(AZ56:AZ57),2)</f>
        <v>0</v>
      </c>
      <c r="BA55" s="94">
        <f>ROUND(SUM(BA56:BA57),2)</f>
        <v>0</v>
      </c>
      <c r="BB55" s="94">
        <f>ROUND(SUM(BB56:BB57),2)</f>
        <v>0</v>
      </c>
      <c r="BC55" s="94">
        <f>ROUND(SUM(BC56:BC57),2)</f>
        <v>0</v>
      </c>
      <c r="BD55" s="96">
        <f>ROUND(SUM(BD56:BD57),2)</f>
        <v>0</v>
      </c>
      <c r="BS55" s="97" t="s">
        <v>72</v>
      </c>
      <c r="BT55" s="97" t="s">
        <v>80</v>
      </c>
      <c r="BV55" s="97" t="s">
        <v>75</v>
      </c>
      <c r="BW55" s="97" t="s">
        <v>81</v>
      </c>
      <c r="BX55" s="97" t="s">
        <v>5</v>
      </c>
      <c r="CL55" s="97" t="s">
        <v>19</v>
      </c>
      <c r="CM55" s="97" t="s">
        <v>82</v>
      </c>
    </row>
    <row r="56" spans="1:91" s="4" customFormat="1" ht="16.5" customHeight="1">
      <c r="A56" s="98" t="s">
        <v>83</v>
      </c>
      <c r="B56" s="53"/>
      <c r="C56" s="99"/>
      <c r="D56" s="99"/>
      <c r="E56" s="338" t="s">
        <v>77</v>
      </c>
      <c r="F56" s="338"/>
      <c r="G56" s="338"/>
      <c r="H56" s="338"/>
      <c r="I56" s="338"/>
      <c r="J56" s="99"/>
      <c r="K56" s="338" t="s">
        <v>78</v>
      </c>
      <c r="L56" s="338"/>
      <c r="M56" s="338"/>
      <c r="N56" s="338"/>
      <c r="O56" s="338"/>
      <c r="P56" s="338"/>
      <c r="Q56" s="338"/>
      <c r="R56" s="338"/>
      <c r="S56" s="338"/>
      <c r="T56" s="338"/>
      <c r="U56" s="338"/>
      <c r="V56" s="338"/>
      <c r="W56" s="338"/>
      <c r="X56" s="338"/>
      <c r="Y56" s="338"/>
      <c r="Z56" s="338"/>
      <c r="AA56" s="338"/>
      <c r="AB56" s="338"/>
      <c r="AC56" s="338"/>
      <c r="AD56" s="338"/>
      <c r="AE56" s="338"/>
      <c r="AF56" s="338"/>
      <c r="AG56" s="365">
        <f>'SO 101 -  Polní cesta C24'!J30</f>
        <v>0</v>
      </c>
      <c r="AH56" s="366"/>
      <c r="AI56" s="366"/>
      <c r="AJ56" s="366"/>
      <c r="AK56" s="366"/>
      <c r="AL56" s="366"/>
      <c r="AM56" s="366"/>
      <c r="AN56" s="365">
        <f t="shared" si="0"/>
        <v>0</v>
      </c>
      <c r="AO56" s="366"/>
      <c r="AP56" s="366"/>
      <c r="AQ56" s="100" t="s">
        <v>84</v>
      </c>
      <c r="AR56" s="55"/>
      <c r="AS56" s="101">
        <v>0</v>
      </c>
      <c r="AT56" s="102">
        <f t="shared" si="1"/>
        <v>0</v>
      </c>
      <c r="AU56" s="103">
        <f>'SO 101 -  Polní cesta C24'!P89</f>
        <v>0</v>
      </c>
      <c r="AV56" s="102">
        <f>'SO 101 -  Polní cesta C24'!J33</f>
        <v>0</v>
      </c>
      <c r="AW56" s="102">
        <f>'SO 101 -  Polní cesta C24'!J34</f>
        <v>0</v>
      </c>
      <c r="AX56" s="102">
        <f>'SO 101 -  Polní cesta C24'!J35</f>
        <v>0</v>
      </c>
      <c r="AY56" s="102">
        <f>'SO 101 -  Polní cesta C24'!J36</f>
        <v>0</v>
      </c>
      <c r="AZ56" s="102">
        <f>'SO 101 -  Polní cesta C24'!F33</f>
        <v>0</v>
      </c>
      <c r="BA56" s="102">
        <f>'SO 101 -  Polní cesta C24'!F34</f>
        <v>0</v>
      </c>
      <c r="BB56" s="102">
        <f>'SO 101 -  Polní cesta C24'!F35</f>
        <v>0</v>
      </c>
      <c r="BC56" s="102">
        <f>'SO 101 -  Polní cesta C24'!F36</f>
        <v>0</v>
      </c>
      <c r="BD56" s="104">
        <f>'SO 101 -  Polní cesta C24'!F37</f>
        <v>0</v>
      </c>
      <c r="BT56" s="105" t="s">
        <v>82</v>
      </c>
      <c r="BU56" s="105" t="s">
        <v>85</v>
      </c>
      <c r="BV56" s="105" t="s">
        <v>75</v>
      </c>
      <c r="BW56" s="105" t="s">
        <v>81</v>
      </c>
      <c r="BX56" s="105" t="s">
        <v>5</v>
      </c>
      <c r="CL56" s="105" t="s">
        <v>19</v>
      </c>
      <c r="CM56" s="105" t="s">
        <v>82</v>
      </c>
    </row>
    <row r="57" spans="1:91" s="4" customFormat="1" ht="16.5" customHeight="1">
      <c r="A57" s="98" t="s">
        <v>83</v>
      </c>
      <c r="B57" s="53"/>
      <c r="C57" s="99"/>
      <c r="D57" s="99"/>
      <c r="E57" s="338" t="s">
        <v>86</v>
      </c>
      <c r="F57" s="338"/>
      <c r="G57" s="338"/>
      <c r="H57" s="338"/>
      <c r="I57" s="338"/>
      <c r="J57" s="99"/>
      <c r="K57" s="338" t="s">
        <v>87</v>
      </c>
      <c r="L57" s="338"/>
      <c r="M57" s="338"/>
      <c r="N57" s="338"/>
      <c r="O57" s="338"/>
      <c r="P57" s="338"/>
      <c r="Q57" s="338"/>
      <c r="R57" s="338"/>
      <c r="S57" s="338"/>
      <c r="T57" s="338"/>
      <c r="U57" s="338"/>
      <c r="V57" s="338"/>
      <c r="W57" s="338"/>
      <c r="X57" s="338"/>
      <c r="Y57" s="338"/>
      <c r="Z57" s="338"/>
      <c r="AA57" s="338"/>
      <c r="AB57" s="338"/>
      <c r="AC57" s="338"/>
      <c r="AD57" s="338"/>
      <c r="AE57" s="338"/>
      <c r="AF57" s="338"/>
      <c r="AG57" s="365">
        <f>'VRN - Vedlejší rozpočtové...'!J32</f>
        <v>0</v>
      </c>
      <c r="AH57" s="366"/>
      <c r="AI57" s="366"/>
      <c r="AJ57" s="366"/>
      <c r="AK57" s="366"/>
      <c r="AL57" s="366"/>
      <c r="AM57" s="366"/>
      <c r="AN57" s="365">
        <f t="shared" si="0"/>
        <v>0</v>
      </c>
      <c r="AO57" s="366"/>
      <c r="AP57" s="366"/>
      <c r="AQ57" s="100" t="s">
        <v>84</v>
      </c>
      <c r="AR57" s="55"/>
      <c r="AS57" s="101">
        <v>0</v>
      </c>
      <c r="AT57" s="102">
        <f t="shared" si="1"/>
        <v>0</v>
      </c>
      <c r="AU57" s="103">
        <f>'VRN - Vedlejší rozpočtové...'!P92</f>
        <v>0</v>
      </c>
      <c r="AV57" s="102">
        <f>'VRN - Vedlejší rozpočtové...'!J35</f>
        <v>0</v>
      </c>
      <c r="AW57" s="102">
        <f>'VRN - Vedlejší rozpočtové...'!J36</f>
        <v>0</v>
      </c>
      <c r="AX57" s="102">
        <f>'VRN - Vedlejší rozpočtové...'!J37</f>
        <v>0</v>
      </c>
      <c r="AY57" s="102">
        <f>'VRN - Vedlejší rozpočtové...'!J38</f>
        <v>0</v>
      </c>
      <c r="AZ57" s="102">
        <f>'VRN - Vedlejší rozpočtové...'!F35</f>
        <v>0</v>
      </c>
      <c r="BA57" s="102">
        <f>'VRN - Vedlejší rozpočtové...'!F36</f>
        <v>0</v>
      </c>
      <c r="BB57" s="102">
        <f>'VRN - Vedlejší rozpočtové...'!F37</f>
        <v>0</v>
      </c>
      <c r="BC57" s="102">
        <f>'VRN - Vedlejší rozpočtové...'!F38</f>
        <v>0</v>
      </c>
      <c r="BD57" s="104">
        <f>'VRN - Vedlejší rozpočtové...'!F39</f>
        <v>0</v>
      </c>
      <c r="BT57" s="105" t="s">
        <v>82</v>
      </c>
      <c r="BV57" s="105" t="s">
        <v>75</v>
      </c>
      <c r="BW57" s="105" t="s">
        <v>88</v>
      </c>
      <c r="BX57" s="105" t="s">
        <v>81</v>
      </c>
      <c r="CL57" s="105" t="s">
        <v>19</v>
      </c>
    </row>
    <row r="58" spans="1:91" s="7" customFormat="1" ht="16.5" customHeight="1">
      <c r="B58" s="88"/>
      <c r="C58" s="89"/>
      <c r="D58" s="337" t="s">
        <v>89</v>
      </c>
      <c r="E58" s="337"/>
      <c r="F58" s="337"/>
      <c r="G58" s="337"/>
      <c r="H58" s="337"/>
      <c r="I58" s="90"/>
      <c r="J58" s="337" t="s">
        <v>90</v>
      </c>
      <c r="K58" s="337"/>
      <c r="L58" s="337"/>
      <c r="M58" s="337"/>
      <c r="N58" s="337"/>
      <c r="O58" s="337"/>
      <c r="P58" s="337"/>
      <c r="Q58" s="337"/>
      <c r="R58" s="337"/>
      <c r="S58" s="337"/>
      <c r="T58" s="337"/>
      <c r="U58" s="337"/>
      <c r="V58" s="337"/>
      <c r="W58" s="337"/>
      <c r="X58" s="337"/>
      <c r="Y58" s="337"/>
      <c r="Z58" s="337"/>
      <c r="AA58" s="337"/>
      <c r="AB58" s="337"/>
      <c r="AC58" s="337"/>
      <c r="AD58" s="337"/>
      <c r="AE58" s="337"/>
      <c r="AF58" s="337"/>
      <c r="AG58" s="363">
        <f>ROUND(AG59+AG62,2)</f>
        <v>0</v>
      </c>
      <c r="AH58" s="364"/>
      <c r="AI58" s="364"/>
      <c r="AJ58" s="364"/>
      <c r="AK58" s="364"/>
      <c r="AL58" s="364"/>
      <c r="AM58" s="364"/>
      <c r="AN58" s="372">
        <f t="shared" si="0"/>
        <v>0</v>
      </c>
      <c r="AO58" s="364"/>
      <c r="AP58" s="364"/>
      <c r="AQ58" s="91" t="s">
        <v>79</v>
      </c>
      <c r="AR58" s="92"/>
      <c r="AS58" s="93">
        <f>ROUND(AS59+AS62,2)</f>
        <v>0</v>
      </c>
      <c r="AT58" s="94">
        <f t="shared" si="1"/>
        <v>0</v>
      </c>
      <c r="AU58" s="95">
        <f>ROUND(AU59+AU62,5)</f>
        <v>0</v>
      </c>
      <c r="AV58" s="94">
        <f>ROUND(AZ58*L29,2)</f>
        <v>0</v>
      </c>
      <c r="AW58" s="94">
        <f>ROUND(BA58*L30,2)</f>
        <v>0</v>
      </c>
      <c r="AX58" s="94">
        <f>ROUND(BB58*L29,2)</f>
        <v>0</v>
      </c>
      <c r="AY58" s="94">
        <f>ROUND(BC58*L30,2)</f>
        <v>0</v>
      </c>
      <c r="AZ58" s="94">
        <f>ROUND(AZ59+AZ62,2)</f>
        <v>0</v>
      </c>
      <c r="BA58" s="94">
        <f>ROUND(BA59+BA62,2)</f>
        <v>0</v>
      </c>
      <c r="BB58" s="94">
        <f>ROUND(BB59+BB62,2)</f>
        <v>0</v>
      </c>
      <c r="BC58" s="94">
        <f>ROUND(BC59+BC62,2)</f>
        <v>0</v>
      </c>
      <c r="BD58" s="96">
        <f>ROUND(BD59+BD62,2)</f>
        <v>0</v>
      </c>
      <c r="BS58" s="97" t="s">
        <v>72</v>
      </c>
      <c r="BT58" s="97" t="s">
        <v>80</v>
      </c>
      <c r="BU58" s="97" t="s">
        <v>74</v>
      </c>
      <c r="BV58" s="97" t="s">
        <v>75</v>
      </c>
      <c r="BW58" s="97" t="s">
        <v>91</v>
      </c>
      <c r="BX58" s="97" t="s">
        <v>5</v>
      </c>
      <c r="CL58" s="97" t="s">
        <v>19</v>
      </c>
      <c r="CM58" s="97" t="s">
        <v>82</v>
      </c>
    </row>
    <row r="59" spans="1:91" s="4" customFormat="1" ht="23.25" customHeight="1">
      <c r="B59" s="53"/>
      <c r="C59" s="99"/>
      <c r="D59" s="99"/>
      <c r="E59" s="338" t="s">
        <v>92</v>
      </c>
      <c r="F59" s="338"/>
      <c r="G59" s="338"/>
      <c r="H59" s="338"/>
      <c r="I59" s="338"/>
      <c r="J59" s="99"/>
      <c r="K59" s="338" t="s">
        <v>93</v>
      </c>
      <c r="L59" s="338"/>
      <c r="M59" s="338"/>
      <c r="N59" s="338"/>
      <c r="O59" s="338"/>
      <c r="P59" s="338"/>
      <c r="Q59" s="338"/>
      <c r="R59" s="338"/>
      <c r="S59" s="338"/>
      <c r="T59" s="338"/>
      <c r="U59" s="338"/>
      <c r="V59" s="338"/>
      <c r="W59" s="338"/>
      <c r="X59" s="338"/>
      <c r="Y59" s="338"/>
      <c r="Z59" s="338"/>
      <c r="AA59" s="338"/>
      <c r="AB59" s="338"/>
      <c r="AC59" s="338"/>
      <c r="AD59" s="338"/>
      <c r="AE59" s="338"/>
      <c r="AF59" s="338"/>
      <c r="AG59" s="367">
        <f>ROUND(SUM(AG60:AG61),2)</f>
        <v>0</v>
      </c>
      <c r="AH59" s="366"/>
      <c r="AI59" s="366"/>
      <c r="AJ59" s="366"/>
      <c r="AK59" s="366"/>
      <c r="AL59" s="366"/>
      <c r="AM59" s="366"/>
      <c r="AN59" s="365">
        <f t="shared" si="0"/>
        <v>0</v>
      </c>
      <c r="AO59" s="366"/>
      <c r="AP59" s="366"/>
      <c r="AQ59" s="100" t="s">
        <v>84</v>
      </c>
      <c r="AR59" s="55"/>
      <c r="AS59" s="101">
        <f>ROUND(SUM(AS60:AS61),2)</f>
        <v>0</v>
      </c>
      <c r="AT59" s="102">
        <f t="shared" si="1"/>
        <v>0</v>
      </c>
      <c r="AU59" s="103">
        <f>ROUND(SUM(AU60:AU61),5)</f>
        <v>0</v>
      </c>
      <c r="AV59" s="102">
        <f>ROUND(AZ59*L29,2)</f>
        <v>0</v>
      </c>
      <c r="AW59" s="102">
        <f>ROUND(BA59*L30,2)</f>
        <v>0</v>
      </c>
      <c r="AX59" s="102">
        <f>ROUND(BB59*L29,2)</f>
        <v>0</v>
      </c>
      <c r="AY59" s="102">
        <f>ROUND(BC59*L30,2)</f>
        <v>0</v>
      </c>
      <c r="AZ59" s="102">
        <f>ROUND(SUM(AZ60:AZ61),2)</f>
        <v>0</v>
      </c>
      <c r="BA59" s="102">
        <f>ROUND(SUM(BA60:BA61),2)</f>
        <v>0</v>
      </c>
      <c r="BB59" s="102">
        <f>ROUND(SUM(BB60:BB61),2)</f>
        <v>0</v>
      </c>
      <c r="BC59" s="102">
        <f>ROUND(SUM(BC60:BC61),2)</f>
        <v>0</v>
      </c>
      <c r="BD59" s="104">
        <f>ROUND(SUM(BD60:BD61),2)</f>
        <v>0</v>
      </c>
      <c r="BS59" s="105" t="s">
        <v>72</v>
      </c>
      <c r="BT59" s="105" t="s">
        <v>82</v>
      </c>
      <c r="BV59" s="105" t="s">
        <v>75</v>
      </c>
      <c r="BW59" s="105" t="s">
        <v>94</v>
      </c>
      <c r="BX59" s="105" t="s">
        <v>91</v>
      </c>
      <c r="CL59" s="105" t="s">
        <v>19</v>
      </c>
    </row>
    <row r="60" spans="1:91" s="4" customFormat="1" ht="23.25" customHeight="1">
      <c r="A60" s="98" t="s">
        <v>83</v>
      </c>
      <c r="B60" s="53"/>
      <c r="C60" s="99"/>
      <c r="D60" s="99"/>
      <c r="E60" s="99"/>
      <c r="F60" s="338" t="s">
        <v>92</v>
      </c>
      <c r="G60" s="338"/>
      <c r="H60" s="338"/>
      <c r="I60" s="338"/>
      <c r="J60" s="338"/>
      <c r="K60" s="99"/>
      <c r="L60" s="338" t="s">
        <v>93</v>
      </c>
      <c r="M60" s="338"/>
      <c r="N60" s="338"/>
      <c r="O60" s="338"/>
      <c r="P60" s="338"/>
      <c r="Q60" s="338"/>
      <c r="R60" s="338"/>
      <c r="S60" s="338"/>
      <c r="T60" s="338"/>
      <c r="U60" s="338"/>
      <c r="V60" s="338"/>
      <c r="W60" s="338"/>
      <c r="X60" s="338"/>
      <c r="Y60" s="338"/>
      <c r="Z60" s="338"/>
      <c r="AA60" s="338"/>
      <c r="AB60" s="338"/>
      <c r="AC60" s="338"/>
      <c r="AD60" s="338"/>
      <c r="AE60" s="338"/>
      <c r="AF60" s="338"/>
      <c r="AG60" s="365">
        <f>'SO 102-1 - Polní cesta C4...'!J32</f>
        <v>0</v>
      </c>
      <c r="AH60" s="366"/>
      <c r="AI60" s="366"/>
      <c r="AJ60" s="366"/>
      <c r="AK60" s="366"/>
      <c r="AL60" s="366"/>
      <c r="AM60" s="366"/>
      <c r="AN60" s="365">
        <f t="shared" si="0"/>
        <v>0</v>
      </c>
      <c r="AO60" s="366"/>
      <c r="AP60" s="366"/>
      <c r="AQ60" s="100" t="s">
        <v>84</v>
      </c>
      <c r="AR60" s="55"/>
      <c r="AS60" s="101">
        <v>0</v>
      </c>
      <c r="AT60" s="102">
        <f t="shared" si="1"/>
        <v>0</v>
      </c>
      <c r="AU60" s="103">
        <f>'SO 102-1 - Polní cesta C4...'!P94</f>
        <v>0</v>
      </c>
      <c r="AV60" s="102">
        <f>'SO 102-1 - Polní cesta C4...'!J35</f>
        <v>0</v>
      </c>
      <c r="AW60" s="102">
        <f>'SO 102-1 - Polní cesta C4...'!J36</f>
        <v>0</v>
      </c>
      <c r="AX60" s="102">
        <f>'SO 102-1 - Polní cesta C4...'!J37</f>
        <v>0</v>
      </c>
      <c r="AY60" s="102">
        <f>'SO 102-1 - Polní cesta C4...'!J38</f>
        <v>0</v>
      </c>
      <c r="AZ60" s="102">
        <f>'SO 102-1 - Polní cesta C4...'!F35</f>
        <v>0</v>
      </c>
      <c r="BA60" s="102">
        <f>'SO 102-1 - Polní cesta C4...'!F36</f>
        <v>0</v>
      </c>
      <c r="BB60" s="102">
        <f>'SO 102-1 - Polní cesta C4...'!F37</f>
        <v>0</v>
      </c>
      <c r="BC60" s="102">
        <f>'SO 102-1 - Polní cesta C4...'!F38</f>
        <v>0</v>
      </c>
      <c r="BD60" s="104">
        <f>'SO 102-1 - Polní cesta C4...'!F39</f>
        <v>0</v>
      </c>
      <c r="BT60" s="105" t="s">
        <v>95</v>
      </c>
      <c r="BU60" s="105" t="s">
        <v>85</v>
      </c>
      <c r="BV60" s="105" t="s">
        <v>75</v>
      </c>
      <c r="BW60" s="105" t="s">
        <v>94</v>
      </c>
      <c r="BX60" s="105" t="s">
        <v>91</v>
      </c>
      <c r="CL60" s="105" t="s">
        <v>19</v>
      </c>
    </row>
    <row r="61" spans="1:91" s="4" customFormat="1" ht="16.5" customHeight="1">
      <c r="A61" s="98" t="s">
        <v>83</v>
      </c>
      <c r="B61" s="53"/>
      <c r="C61" s="99"/>
      <c r="D61" s="99"/>
      <c r="E61" s="99"/>
      <c r="F61" s="338" t="s">
        <v>86</v>
      </c>
      <c r="G61" s="338"/>
      <c r="H61" s="338"/>
      <c r="I61" s="338"/>
      <c r="J61" s="338"/>
      <c r="K61" s="99"/>
      <c r="L61" s="338" t="s">
        <v>87</v>
      </c>
      <c r="M61" s="338"/>
      <c r="N61" s="338"/>
      <c r="O61" s="338"/>
      <c r="P61" s="338"/>
      <c r="Q61" s="338"/>
      <c r="R61" s="338"/>
      <c r="S61" s="338"/>
      <c r="T61" s="338"/>
      <c r="U61" s="338"/>
      <c r="V61" s="338"/>
      <c r="W61" s="338"/>
      <c r="X61" s="338"/>
      <c r="Y61" s="338"/>
      <c r="Z61" s="338"/>
      <c r="AA61" s="338"/>
      <c r="AB61" s="338"/>
      <c r="AC61" s="338"/>
      <c r="AD61" s="338"/>
      <c r="AE61" s="338"/>
      <c r="AF61" s="338"/>
      <c r="AG61" s="365">
        <f>'VRN - Vedlejší rozpočtové..._01'!J34</f>
        <v>0</v>
      </c>
      <c r="AH61" s="366"/>
      <c r="AI61" s="366"/>
      <c r="AJ61" s="366"/>
      <c r="AK61" s="366"/>
      <c r="AL61" s="366"/>
      <c r="AM61" s="366"/>
      <c r="AN61" s="365">
        <f t="shared" si="0"/>
        <v>0</v>
      </c>
      <c r="AO61" s="366"/>
      <c r="AP61" s="366"/>
      <c r="AQ61" s="100" t="s">
        <v>84</v>
      </c>
      <c r="AR61" s="55"/>
      <c r="AS61" s="101">
        <v>0</v>
      </c>
      <c r="AT61" s="102">
        <f t="shared" si="1"/>
        <v>0</v>
      </c>
      <c r="AU61" s="103">
        <f>'VRN - Vedlejší rozpočtové..._01'!P98</f>
        <v>0</v>
      </c>
      <c r="AV61" s="102">
        <f>'VRN - Vedlejší rozpočtové..._01'!J37</f>
        <v>0</v>
      </c>
      <c r="AW61" s="102">
        <f>'VRN - Vedlejší rozpočtové..._01'!J38</f>
        <v>0</v>
      </c>
      <c r="AX61" s="102">
        <f>'VRN - Vedlejší rozpočtové..._01'!J39</f>
        <v>0</v>
      </c>
      <c r="AY61" s="102">
        <f>'VRN - Vedlejší rozpočtové..._01'!J40</f>
        <v>0</v>
      </c>
      <c r="AZ61" s="102">
        <f>'VRN - Vedlejší rozpočtové..._01'!F37</f>
        <v>0</v>
      </c>
      <c r="BA61" s="102">
        <f>'VRN - Vedlejší rozpočtové..._01'!F38</f>
        <v>0</v>
      </c>
      <c r="BB61" s="102">
        <f>'VRN - Vedlejší rozpočtové..._01'!F39</f>
        <v>0</v>
      </c>
      <c r="BC61" s="102">
        <f>'VRN - Vedlejší rozpočtové..._01'!F40</f>
        <v>0</v>
      </c>
      <c r="BD61" s="104">
        <f>'VRN - Vedlejší rozpočtové..._01'!F41</f>
        <v>0</v>
      </c>
      <c r="BT61" s="105" t="s">
        <v>95</v>
      </c>
      <c r="BV61" s="105" t="s">
        <v>75</v>
      </c>
      <c r="BW61" s="105" t="s">
        <v>96</v>
      </c>
      <c r="BX61" s="105" t="s">
        <v>94</v>
      </c>
      <c r="CL61" s="105" t="s">
        <v>19</v>
      </c>
    </row>
    <row r="62" spans="1:91" s="4" customFormat="1" ht="23.25" customHeight="1">
      <c r="B62" s="53"/>
      <c r="C62" s="99"/>
      <c r="D62" s="99"/>
      <c r="E62" s="338" t="s">
        <v>97</v>
      </c>
      <c r="F62" s="338"/>
      <c r="G62" s="338"/>
      <c r="H62" s="338"/>
      <c r="I62" s="338"/>
      <c r="J62" s="99"/>
      <c r="K62" s="338" t="s">
        <v>98</v>
      </c>
      <c r="L62" s="338"/>
      <c r="M62" s="338"/>
      <c r="N62" s="338"/>
      <c r="O62" s="338"/>
      <c r="P62" s="338"/>
      <c r="Q62" s="338"/>
      <c r="R62" s="338"/>
      <c r="S62" s="338"/>
      <c r="T62" s="338"/>
      <c r="U62" s="338"/>
      <c r="V62" s="338"/>
      <c r="W62" s="338"/>
      <c r="X62" s="338"/>
      <c r="Y62" s="338"/>
      <c r="Z62" s="338"/>
      <c r="AA62" s="338"/>
      <c r="AB62" s="338"/>
      <c r="AC62" s="338"/>
      <c r="AD62" s="338"/>
      <c r="AE62" s="338"/>
      <c r="AF62" s="338"/>
      <c r="AG62" s="367">
        <f>ROUND(SUM(AG63:AG64),2)</f>
        <v>0</v>
      </c>
      <c r="AH62" s="366"/>
      <c r="AI62" s="366"/>
      <c r="AJ62" s="366"/>
      <c r="AK62" s="366"/>
      <c r="AL62" s="366"/>
      <c r="AM62" s="366"/>
      <c r="AN62" s="365">
        <f t="shared" si="0"/>
        <v>0</v>
      </c>
      <c r="AO62" s="366"/>
      <c r="AP62" s="366"/>
      <c r="AQ62" s="100" t="s">
        <v>84</v>
      </c>
      <c r="AR62" s="55"/>
      <c r="AS62" s="101">
        <f>ROUND(SUM(AS63:AS64),2)</f>
        <v>0</v>
      </c>
      <c r="AT62" s="102">
        <f t="shared" si="1"/>
        <v>0</v>
      </c>
      <c r="AU62" s="103">
        <f>ROUND(SUM(AU63:AU64),5)</f>
        <v>0</v>
      </c>
      <c r="AV62" s="102">
        <f>ROUND(AZ62*L29,2)</f>
        <v>0</v>
      </c>
      <c r="AW62" s="102">
        <f>ROUND(BA62*L30,2)</f>
        <v>0</v>
      </c>
      <c r="AX62" s="102">
        <f>ROUND(BB62*L29,2)</f>
        <v>0</v>
      </c>
      <c r="AY62" s="102">
        <f>ROUND(BC62*L30,2)</f>
        <v>0</v>
      </c>
      <c r="AZ62" s="102">
        <f>ROUND(SUM(AZ63:AZ64),2)</f>
        <v>0</v>
      </c>
      <c r="BA62" s="102">
        <f>ROUND(SUM(BA63:BA64),2)</f>
        <v>0</v>
      </c>
      <c r="BB62" s="102">
        <f>ROUND(SUM(BB63:BB64),2)</f>
        <v>0</v>
      </c>
      <c r="BC62" s="102">
        <f>ROUND(SUM(BC63:BC64),2)</f>
        <v>0</v>
      </c>
      <c r="BD62" s="104">
        <f>ROUND(SUM(BD63:BD64),2)</f>
        <v>0</v>
      </c>
      <c r="BS62" s="105" t="s">
        <v>72</v>
      </c>
      <c r="BT62" s="105" t="s">
        <v>82</v>
      </c>
      <c r="BV62" s="105" t="s">
        <v>75</v>
      </c>
      <c r="BW62" s="105" t="s">
        <v>99</v>
      </c>
      <c r="BX62" s="105" t="s">
        <v>91</v>
      </c>
      <c r="CL62" s="105" t="s">
        <v>19</v>
      </c>
    </row>
    <row r="63" spans="1:91" s="4" customFormat="1" ht="23.25" customHeight="1">
      <c r="A63" s="98" t="s">
        <v>83</v>
      </c>
      <c r="B63" s="53"/>
      <c r="C63" s="99"/>
      <c r="D63" s="99"/>
      <c r="E63" s="99"/>
      <c r="F63" s="338" t="s">
        <v>97</v>
      </c>
      <c r="G63" s="338"/>
      <c r="H63" s="338"/>
      <c r="I63" s="338"/>
      <c r="J63" s="338"/>
      <c r="K63" s="99"/>
      <c r="L63" s="338" t="s">
        <v>98</v>
      </c>
      <c r="M63" s="338"/>
      <c r="N63" s="338"/>
      <c r="O63" s="338"/>
      <c r="P63" s="338"/>
      <c r="Q63" s="338"/>
      <c r="R63" s="338"/>
      <c r="S63" s="338"/>
      <c r="T63" s="338"/>
      <c r="U63" s="338"/>
      <c r="V63" s="338"/>
      <c r="W63" s="338"/>
      <c r="X63" s="338"/>
      <c r="Y63" s="338"/>
      <c r="Z63" s="338"/>
      <c r="AA63" s="338"/>
      <c r="AB63" s="338"/>
      <c r="AC63" s="338"/>
      <c r="AD63" s="338"/>
      <c r="AE63" s="338"/>
      <c r="AF63" s="338"/>
      <c r="AG63" s="365">
        <f>'SO 102-2 - Polní cesta C4...'!J32</f>
        <v>0</v>
      </c>
      <c r="AH63" s="366"/>
      <c r="AI63" s="366"/>
      <c r="AJ63" s="366"/>
      <c r="AK63" s="366"/>
      <c r="AL63" s="366"/>
      <c r="AM63" s="366"/>
      <c r="AN63" s="365">
        <f t="shared" si="0"/>
        <v>0</v>
      </c>
      <c r="AO63" s="366"/>
      <c r="AP63" s="366"/>
      <c r="AQ63" s="100" t="s">
        <v>84</v>
      </c>
      <c r="AR63" s="55"/>
      <c r="AS63" s="101">
        <v>0</v>
      </c>
      <c r="AT63" s="102">
        <f t="shared" si="1"/>
        <v>0</v>
      </c>
      <c r="AU63" s="103">
        <f>'SO 102-2 - Polní cesta C4...'!P93</f>
        <v>0</v>
      </c>
      <c r="AV63" s="102">
        <f>'SO 102-2 - Polní cesta C4...'!J35</f>
        <v>0</v>
      </c>
      <c r="AW63" s="102">
        <f>'SO 102-2 - Polní cesta C4...'!J36</f>
        <v>0</v>
      </c>
      <c r="AX63" s="102">
        <f>'SO 102-2 - Polní cesta C4...'!J37</f>
        <v>0</v>
      </c>
      <c r="AY63" s="102">
        <f>'SO 102-2 - Polní cesta C4...'!J38</f>
        <v>0</v>
      </c>
      <c r="AZ63" s="102">
        <f>'SO 102-2 - Polní cesta C4...'!F35</f>
        <v>0</v>
      </c>
      <c r="BA63" s="102">
        <f>'SO 102-2 - Polní cesta C4...'!F36</f>
        <v>0</v>
      </c>
      <c r="BB63" s="102">
        <f>'SO 102-2 - Polní cesta C4...'!F37</f>
        <v>0</v>
      </c>
      <c r="BC63" s="102">
        <f>'SO 102-2 - Polní cesta C4...'!F38</f>
        <v>0</v>
      </c>
      <c r="BD63" s="104">
        <f>'SO 102-2 - Polní cesta C4...'!F39</f>
        <v>0</v>
      </c>
      <c r="BT63" s="105" t="s">
        <v>95</v>
      </c>
      <c r="BU63" s="105" t="s">
        <v>85</v>
      </c>
      <c r="BV63" s="105" t="s">
        <v>75</v>
      </c>
      <c r="BW63" s="105" t="s">
        <v>99</v>
      </c>
      <c r="BX63" s="105" t="s">
        <v>91</v>
      </c>
      <c r="CL63" s="105" t="s">
        <v>19</v>
      </c>
    </row>
    <row r="64" spans="1:91" s="4" customFormat="1" ht="16.5" customHeight="1">
      <c r="A64" s="98" t="s">
        <v>83</v>
      </c>
      <c r="B64" s="53"/>
      <c r="C64" s="99"/>
      <c r="D64" s="99"/>
      <c r="E64" s="99"/>
      <c r="F64" s="338" t="s">
        <v>86</v>
      </c>
      <c r="G64" s="338"/>
      <c r="H64" s="338"/>
      <c r="I64" s="338"/>
      <c r="J64" s="338"/>
      <c r="K64" s="99"/>
      <c r="L64" s="338" t="s">
        <v>87</v>
      </c>
      <c r="M64" s="338"/>
      <c r="N64" s="338"/>
      <c r="O64" s="338"/>
      <c r="P64" s="338"/>
      <c r="Q64" s="338"/>
      <c r="R64" s="338"/>
      <c r="S64" s="338"/>
      <c r="T64" s="338"/>
      <c r="U64" s="338"/>
      <c r="V64" s="338"/>
      <c r="W64" s="338"/>
      <c r="X64" s="338"/>
      <c r="Y64" s="338"/>
      <c r="Z64" s="338"/>
      <c r="AA64" s="338"/>
      <c r="AB64" s="338"/>
      <c r="AC64" s="338"/>
      <c r="AD64" s="338"/>
      <c r="AE64" s="338"/>
      <c r="AF64" s="338"/>
      <c r="AG64" s="365">
        <f>'VRN - Vedlejší rozpočtové..._02'!J34</f>
        <v>0</v>
      </c>
      <c r="AH64" s="366"/>
      <c r="AI64" s="366"/>
      <c r="AJ64" s="366"/>
      <c r="AK64" s="366"/>
      <c r="AL64" s="366"/>
      <c r="AM64" s="366"/>
      <c r="AN64" s="365">
        <f t="shared" si="0"/>
        <v>0</v>
      </c>
      <c r="AO64" s="366"/>
      <c r="AP64" s="366"/>
      <c r="AQ64" s="100" t="s">
        <v>84</v>
      </c>
      <c r="AR64" s="55"/>
      <c r="AS64" s="101">
        <v>0</v>
      </c>
      <c r="AT64" s="102">
        <f t="shared" si="1"/>
        <v>0</v>
      </c>
      <c r="AU64" s="103">
        <f>'VRN - Vedlejší rozpočtové..._02'!P98</f>
        <v>0</v>
      </c>
      <c r="AV64" s="102">
        <f>'VRN - Vedlejší rozpočtové..._02'!J37</f>
        <v>0</v>
      </c>
      <c r="AW64" s="102">
        <f>'VRN - Vedlejší rozpočtové..._02'!J38</f>
        <v>0</v>
      </c>
      <c r="AX64" s="102">
        <f>'VRN - Vedlejší rozpočtové..._02'!J39</f>
        <v>0</v>
      </c>
      <c r="AY64" s="102">
        <f>'VRN - Vedlejší rozpočtové..._02'!J40</f>
        <v>0</v>
      </c>
      <c r="AZ64" s="102">
        <f>'VRN - Vedlejší rozpočtové..._02'!F37</f>
        <v>0</v>
      </c>
      <c r="BA64" s="102">
        <f>'VRN - Vedlejší rozpočtové..._02'!F38</f>
        <v>0</v>
      </c>
      <c r="BB64" s="102">
        <f>'VRN - Vedlejší rozpočtové..._02'!F39</f>
        <v>0</v>
      </c>
      <c r="BC64" s="102">
        <f>'VRN - Vedlejší rozpočtové..._02'!F40</f>
        <v>0</v>
      </c>
      <c r="BD64" s="104">
        <f>'VRN - Vedlejší rozpočtové..._02'!F41</f>
        <v>0</v>
      </c>
      <c r="BT64" s="105" t="s">
        <v>95</v>
      </c>
      <c r="BV64" s="105" t="s">
        <v>75</v>
      </c>
      <c r="BW64" s="105" t="s">
        <v>100</v>
      </c>
      <c r="BX64" s="105" t="s">
        <v>99</v>
      </c>
      <c r="CL64" s="105" t="s">
        <v>19</v>
      </c>
    </row>
    <row r="65" spans="1:91" s="7" customFormat="1" ht="16.5" customHeight="1">
      <c r="B65" s="88"/>
      <c r="C65" s="89"/>
      <c r="D65" s="337" t="s">
        <v>101</v>
      </c>
      <c r="E65" s="337"/>
      <c r="F65" s="337"/>
      <c r="G65" s="337"/>
      <c r="H65" s="337"/>
      <c r="I65" s="90"/>
      <c r="J65" s="337" t="s">
        <v>102</v>
      </c>
      <c r="K65" s="337"/>
      <c r="L65" s="337"/>
      <c r="M65" s="337"/>
      <c r="N65" s="337"/>
      <c r="O65" s="337"/>
      <c r="P65" s="337"/>
      <c r="Q65" s="337"/>
      <c r="R65" s="337"/>
      <c r="S65" s="337"/>
      <c r="T65" s="337"/>
      <c r="U65" s="337"/>
      <c r="V65" s="337"/>
      <c r="W65" s="337"/>
      <c r="X65" s="337"/>
      <c r="Y65" s="337"/>
      <c r="Z65" s="337"/>
      <c r="AA65" s="337"/>
      <c r="AB65" s="337"/>
      <c r="AC65" s="337"/>
      <c r="AD65" s="337"/>
      <c r="AE65" s="337"/>
      <c r="AF65" s="337"/>
      <c r="AG65" s="363">
        <f>ROUND(SUM(AG66:AG67),2)</f>
        <v>0</v>
      </c>
      <c r="AH65" s="364"/>
      <c r="AI65" s="364"/>
      <c r="AJ65" s="364"/>
      <c r="AK65" s="364"/>
      <c r="AL65" s="364"/>
      <c r="AM65" s="364"/>
      <c r="AN65" s="372">
        <f t="shared" si="0"/>
        <v>0</v>
      </c>
      <c r="AO65" s="364"/>
      <c r="AP65" s="364"/>
      <c r="AQ65" s="91" t="s">
        <v>79</v>
      </c>
      <c r="AR65" s="92"/>
      <c r="AS65" s="93">
        <f>ROUND(SUM(AS66:AS67),2)</f>
        <v>0</v>
      </c>
      <c r="AT65" s="94">
        <f t="shared" si="1"/>
        <v>0</v>
      </c>
      <c r="AU65" s="95">
        <f>ROUND(SUM(AU66:AU67),5)</f>
        <v>0</v>
      </c>
      <c r="AV65" s="94">
        <f>ROUND(AZ65*L29,2)</f>
        <v>0</v>
      </c>
      <c r="AW65" s="94">
        <f>ROUND(BA65*L30,2)</f>
        <v>0</v>
      </c>
      <c r="AX65" s="94">
        <f>ROUND(BB65*L29,2)</f>
        <v>0</v>
      </c>
      <c r="AY65" s="94">
        <f>ROUND(BC65*L30,2)</f>
        <v>0</v>
      </c>
      <c r="AZ65" s="94">
        <f>ROUND(SUM(AZ66:AZ67),2)</f>
        <v>0</v>
      </c>
      <c r="BA65" s="94">
        <f>ROUND(SUM(BA66:BA67),2)</f>
        <v>0</v>
      </c>
      <c r="BB65" s="94">
        <f>ROUND(SUM(BB66:BB67),2)</f>
        <v>0</v>
      </c>
      <c r="BC65" s="94">
        <f>ROUND(SUM(BC66:BC67),2)</f>
        <v>0</v>
      </c>
      <c r="BD65" s="96">
        <f>ROUND(SUM(BD66:BD67),2)</f>
        <v>0</v>
      </c>
      <c r="BS65" s="97" t="s">
        <v>72</v>
      </c>
      <c r="BT65" s="97" t="s">
        <v>80</v>
      </c>
      <c r="BV65" s="97" t="s">
        <v>75</v>
      </c>
      <c r="BW65" s="97" t="s">
        <v>103</v>
      </c>
      <c r="BX65" s="97" t="s">
        <v>5</v>
      </c>
      <c r="CL65" s="97" t="s">
        <v>19</v>
      </c>
      <c r="CM65" s="97" t="s">
        <v>82</v>
      </c>
    </row>
    <row r="66" spans="1:91" s="4" customFormat="1" ht="16.5" customHeight="1">
      <c r="A66" s="98" t="s">
        <v>83</v>
      </c>
      <c r="B66" s="53"/>
      <c r="C66" s="99"/>
      <c r="D66" s="99"/>
      <c r="E66" s="338" t="s">
        <v>101</v>
      </c>
      <c r="F66" s="338"/>
      <c r="G66" s="338"/>
      <c r="H66" s="338"/>
      <c r="I66" s="338"/>
      <c r="J66" s="99"/>
      <c r="K66" s="338" t="s">
        <v>102</v>
      </c>
      <c r="L66" s="338"/>
      <c r="M66" s="338"/>
      <c r="N66" s="338"/>
      <c r="O66" s="338"/>
      <c r="P66" s="338"/>
      <c r="Q66" s="338"/>
      <c r="R66" s="338"/>
      <c r="S66" s="338"/>
      <c r="T66" s="338"/>
      <c r="U66" s="338"/>
      <c r="V66" s="338"/>
      <c r="W66" s="338"/>
      <c r="X66" s="338"/>
      <c r="Y66" s="338"/>
      <c r="Z66" s="338"/>
      <c r="AA66" s="338"/>
      <c r="AB66" s="338"/>
      <c r="AC66" s="338"/>
      <c r="AD66" s="338"/>
      <c r="AE66" s="338"/>
      <c r="AF66" s="338"/>
      <c r="AG66" s="365">
        <f>'SO 104 - Polní cesta C69'!J30</f>
        <v>0</v>
      </c>
      <c r="AH66" s="366"/>
      <c r="AI66" s="366"/>
      <c r="AJ66" s="366"/>
      <c r="AK66" s="366"/>
      <c r="AL66" s="366"/>
      <c r="AM66" s="366"/>
      <c r="AN66" s="365">
        <f t="shared" si="0"/>
        <v>0</v>
      </c>
      <c r="AO66" s="366"/>
      <c r="AP66" s="366"/>
      <c r="AQ66" s="100" t="s">
        <v>84</v>
      </c>
      <c r="AR66" s="55"/>
      <c r="AS66" s="101">
        <v>0</v>
      </c>
      <c r="AT66" s="102">
        <f t="shared" si="1"/>
        <v>0</v>
      </c>
      <c r="AU66" s="103">
        <f>'SO 104 - Polní cesta C69'!P88</f>
        <v>0</v>
      </c>
      <c r="AV66" s="102">
        <f>'SO 104 - Polní cesta C69'!J33</f>
        <v>0</v>
      </c>
      <c r="AW66" s="102">
        <f>'SO 104 - Polní cesta C69'!J34</f>
        <v>0</v>
      </c>
      <c r="AX66" s="102">
        <f>'SO 104 - Polní cesta C69'!J35</f>
        <v>0</v>
      </c>
      <c r="AY66" s="102">
        <f>'SO 104 - Polní cesta C69'!J36</f>
        <v>0</v>
      </c>
      <c r="AZ66" s="102">
        <f>'SO 104 - Polní cesta C69'!F33</f>
        <v>0</v>
      </c>
      <c r="BA66" s="102">
        <f>'SO 104 - Polní cesta C69'!F34</f>
        <v>0</v>
      </c>
      <c r="BB66" s="102">
        <f>'SO 104 - Polní cesta C69'!F35</f>
        <v>0</v>
      </c>
      <c r="BC66" s="102">
        <f>'SO 104 - Polní cesta C69'!F36</f>
        <v>0</v>
      </c>
      <c r="BD66" s="104">
        <f>'SO 104 - Polní cesta C69'!F37</f>
        <v>0</v>
      </c>
      <c r="BT66" s="105" t="s">
        <v>82</v>
      </c>
      <c r="BU66" s="105" t="s">
        <v>85</v>
      </c>
      <c r="BV66" s="105" t="s">
        <v>75</v>
      </c>
      <c r="BW66" s="105" t="s">
        <v>103</v>
      </c>
      <c r="BX66" s="105" t="s">
        <v>5</v>
      </c>
      <c r="CL66" s="105" t="s">
        <v>19</v>
      </c>
      <c r="CM66" s="105" t="s">
        <v>82</v>
      </c>
    </row>
    <row r="67" spans="1:91" s="4" customFormat="1" ht="16.5" customHeight="1">
      <c r="A67" s="98" t="s">
        <v>83</v>
      </c>
      <c r="B67" s="53"/>
      <c r="C67" s="99"/>
      <c r="D67" s="99"/>
      <c r="E67" s="338" t="s">
        <v>86</v>
      </c>
      <c r="F67" s="338"/>
      <c r="G67" s="338"/>
      <c r="H67" s="338"/>
      <c r="I67" s="338"/>
      <c r="J67" s="99"/>
      <c r="K67" s="338" t="s">
        <v>87</v>
      </c>
      <c r="L67" s="338"/>
      <c r="M67" s="338"/>
      <c r="N67" s="338"/>
      <c r="O67" s="338"/>
      <c r="P67" s="338"/>
      <c r="Q67" s="338"/>
      <c r="R67" s="338"/>
      <c r="S67" s="338"/>
      <c r="T67" s="338"/>
      <c r="U67" s="338"/>
      <c r="V67" s="338"/>
      <c r="W67" s="338"/>
      <c r="X67" s="338"/>
      <c r="Y67" s="338"/>
      <c r="Z67" s="338"/>
      <c r="AA67" s="338"/>
      <c r="AB67" s="338"/>
      <c r="AC67" s="338"/>
      <c r="AD67" s="338"/>
      <c r="AE67" s="338"/>
      <c r="AF67" s="338"/>
      <c r="AG67" s="365">
        <f>'VRN - Vedlejší rozpočtové..._03'!J32</f>
        <v>0</v>
      </c>
      <c r="AH67" s="366"/>
      <c r="AI67" s="366"/>
      <c r="AJ67" s="366"/>
      <c r="AK67" s="366"/>
      <c r="AL67" s="366"/>
      <c r="AM67" s="366"/>
      <c r="AN67" s="365">
        <f t="shared" si="0"/>
        <v>0</v>
      </c>
      <c r="AO67" s="366"/>
      <c r="AP67" s="366"/>
      <c r="AQ67" s="100" t="s">
        <v>84</v>
      </c>
      <c r="AR67" s="55"/>
      <c r="AS67" s="106">
        <v>0</v>
      </c>
      <c r="AT67" s="107">
        <f t="shared" si="1"/>
        <v>0</v>
      </c>
      <c r="AU67" s="108">
        <f>'VRN - Vedlejší rozpočtové..._03'!P92</f>
        <v>0</v>
      </c>
      <c r="AV67" s="107">
        <f>'VRN - Vedlejší rozpočtové..._03'!J35</f>
        <v>0</v>
      </c>
      <c r="AW67" s="107">
        <f>'VRN - Vedlejší rozpočtové..._03'!J36</f>
        <v>0</v>
      </c>
      <c r="AX67" s="107">
        <f>'VRN - Vedlejší rozpočtové..._03'!J37</f>
        <v>0</v>
      </c>
      <c r="AY67" s="107">
        <f>'VRN - Vedlejší rozpočtové..._03'!J38</f>
        <v>0</v>
      </c>
      <c r="AZ67" s="107">
        <f>'VRN - Vedlejší rozpočtové..._03'!F35</f>
        <v>0</v>
      </c>
      <c r="BA67" s="107">
        <f>'VRN - Vedlejší rozpočtové..._03'!F36</f>
        <v>0</v>
      </c>
      <c r="BB67" s="107">
        <f>'VRN - Vedlejší rozpočtové..._03'!F37</f>
        <v>0</v>
      </c>
      <c r="BC67" s="107">
        <f>'VRN - Vedlejší rozpočtové..._03'!F38</f>
        <v>0</v>
      </c>
      <c r="BD67" s="109">
        <f>'VRN - Vedlejší rozpočtové..._03'!F39</f>
        <v>0</v>
      </c>
      <c r="BT67" s="105" t="s">
        <v>82</v>
      </c>
      <c r="BV67" s="105" t="s">
        <v>75</v>
      </c>
      <c r="BW67" s="105" t="s">
        <v>104</v>
      </c>
      <c r="BX67" s="105" t="s">
        <v>103</v>
      </c>
      <c r="CL67" s="105" t="s">
        <v>19</v>
      </c>
    </row>
    <row r="68" spans="1:91" s="2" customFormat="1" ht="30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41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</row>
    <row r="69" spans="1:91" s="2" customFormat="1" ht="6.95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41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</row>
  </sheetData>
  <sheetProtection algorithmName="SHA-512" hashValue="TXLC0V5hvC3iF+omdfkBE3sAWsNpt2VNabQszV0MSd66oAZpYNqYskLsOsi3AFESBKd4nNIFIu7sAw+Xe2+kvg==" saltValue="0H32l9b5D6kp+ZbDWlEMHkBJJnGNb4BtIEcNJGcoCa3SRTs2ZhaL+WkKAwd3mqErxhYFdj+5eyqTkncgBo8/uw==" spinCount="100000" sheet="1" objects="1" scenarios="1" formatColumns="0" formatRows="0"/>
  <mergeCells count="90">
    <mergeCell ref="AN67:AP67"/>
    <mergeCell ref="AG67:AM67"/>
    <mergeCell ref="AN54:AP54"/>
    <mergeCell ref="AN55:AP55"/>
    <mergeCell ref="AS49:AT51"/>
    <mergeCell ref="AN65:AP65"/>
    <mergeCell ref="AG65:AM65"/>
    <mergeCell ref="AN66:AP66"/>
    <mergeCell ref="AG66:AM66"/>
    <mergeCell ref="AK35:AO35"/>
    <mergeCell ref="X35:AB35"/>
    <mergeCell ref="AR2:BE2"/>
    <mergeCell ref="AG58:AM58"/>
    <mergeCell ref="AG64:AM64"/>
    <mergeCell ref="AG63:AM63"/>
    <mergeCell ref="AG56:AM56"/>
    <mergeCell ref="AG62:AM62"/>
    <mergeCell ref="AG60:AM60"/>
    <mergeCell ref="AG55:AM55"/>
    <mergeCell ref="AG61:AM61"/>
    <mergeCell ref="AG59:AM59"/>
    <mergeCell ref="AG57:AM57"/>
    <mergeCell ref="AG52:AM52"/>
    <mergeCell ref="AM50:AP50"/>
    <mergeCell ref="AM49:AP49"/>
    <mergeCell ref="L32:P32"/>
    <mergeCell ref="W32:AE32"/>
    <mergeCell ref="AK32:AO32"/>
    <mergeCell ref="L33:P33"/>
    <mergeCell ref="AK33:AO33"/>
    <mergeCell ref="W33:AE33"/>
    <mergeCell ref="AK30:AO30"/>
    <mergeCell ref="L30:P30"/>
    <mergeCell ref="AK31:AO31"/>
    <mergeCell ref="W31:AE31"/>
    <mergeCell ref="L31:P31"/>
    <mergeCell ref="E67:I67"/>
    <mergeCell ref="K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L45:AO45"/>
    <mergeCell ref="D65:H65"/>
    <mergeCell ref="J65:AF65"/>
    <mergeCell ref="E66:I66"/>
    <mergeCell ref="K66:AF66"/>
    <mergeCell ref="AM47:AN47"/>
    <mergeCell ref="AN60:AP60"/>
    <mergeCell ref="AN58:AP58"/>
    <mergeCell ref="AN64:AP64"/>
    <mergeCell ref="AN63:AP63"/>
    <mergeCell ref="AN59:AP59"/>
    <mergeCell ref="AN52:AP52"/>
    <mergeCell ref="AN62:AP62"/>
    <mergeCell ref="AN56:AP56"/>
    <mergeCell ref="AN57:AP57"/>
    <mergeCell ref="AN61:AP61"/>
    <mergeCell ref="F64:J64"/>
    <mergeCell ref="F63:J63"/>
    <mergeCell ref="F61:J61"/>
    <mergeCell ref="F60:J60"/>
    <mergeCell ref="I52:AF52"/>
    <mergeCell ref="J55:AF55"/>
    <mergeCell ref="J58:AF58"/>
    <mergeCell ref="K56:AF56"/>
    <mergeCell ref="K62:AF62"/>
    <mergeCell ref="K59:AF59"/>
    <mergeCell ref="K57:AF57"/>
    <mergeCell ref="L60:AF60"/>
    <mergeCell ref="L63:AF63"/>
    <mergeCell ref="L61:AF61"/>
    <mergeCell ref="L64:AF64"/>
    <mergeCell ref="C52:G52"/>
    <mergeCell ref="D58:H58"/>
    <mergeCell ref="D55:H55"/>
    <mergeCell ref="E62:I62"/>
    <mergeCell ref="E59:I59"/>
    <mergeCell ref="E57:I57"/>
    <mergeCell ref="E56:I56"/>
  </mergeCells>
  <hyperlinks>
    <hyperlink ref="A56" location="'SO 101 -  Polní cesta C24'!C2" display="/"/>
    <hyperlink ref="A57" location="'VRN - Vedlejší rozpočtové...'!C2" display="/"/>
    <hyperlink ref="A60" location="'SO 102-1 - Polní cesta C4...'!C2" display="/"/>
    <hyperlink ref="A61" location="'VRN - Vedlejší rozpočtové..._01'!C2" display="/"/>
    <hyperlink ref="A63" location="'SO 102-2 - Polní cesta C4...'!C2" display="/"/>
    <hyperlink ref="A64" location="'VRN - Vedlejší rozpočtové..._02'!C2" display="/"/>
    <hyperlink ref="A66" location="'SO 104 - Polní cesta C69'!C2" display="/"/>
    <hyperlink ref="A67" location="'VRN - Vedlejší rozpočtové..._03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48" customWidth="1"/>
    <col min="2" max="2" width="1.6640625" style="248" customWidth="1"/>
    <col min="3" max="4" width="5" style="248" customWidth="1"/>
    <col min="5" max="5" width="11.6640625" style="248" customWidth="1"/>
    <col min="6" max="6" width="9.1640625" style="248" customWidth="1"/>
    <col min="7" max="7" width="5" style="248" customWidth="1"/>
    <col min="8" max="8" width="77.83203125" style="248" customWidth="1"/>
    <col min="9" max="10" width="20" style="248" customWidth="1"/>
    <col min="11" max="11" width="1.6640625" style="248" customWidth="1"/>
  </cols>
  <sheetData>
    <row r="1" spans="2:11" s="1" customFormat="1" ht="37.5" customHeight="1"/>
    <row r="2" spans="2:11" s="1" customFormat="1" ht="7.5" customHeight="1">
      <c r="B2" s="249"/>
      <c r="C2" s="250"/>
      <c r="D2" s="250"/>
      <c r="E2" s="250"/>
      <c r="F2" s="250"/>
      <c r="G2" s="250"/>
      <c r="H2" s="250"/>
      <c r="I2" s="250"/>
      <c r="J2" s="250"/>
      <c r="K2" s="251"/>
    </row>
    <row r="3" spans="2:11" s="16" customFormat="1" ht="45" customHeight="1">
      <c r="B3" s="252"/>
      <c r="C3" s="394" t="s">
        <v>1162</v>
      </c>
      <c r="D3" s="394"/>
      <c r="E3" s="394"/>
      <c r="F3" s="394"/>
      <c r="G3" s="394"/>
      <c r="H3" s="394"/>
      <c r="I3" s="394"/>
      <c r="J3" s="394"/>
      <c r="K3" s="253"/>
    </row>
    <row r="4" spans="2:11" s="1" customFormat="1" ht="25.5" customHeight="1">
      <c r="B4" s="254"/>
      <c r="C4" s="393" t="s">
        <v>1163</v>
      </c>
      <c r="D4" s="393"/>
      <c r="E4" s="393"/>
      <c r="F4" s="393"/>
      <c r="G4" s="393"/>
      <c r="H4" s="393"/>
      <c r="I4" s="393"/>
      <c r="J4" s="393"/>
      <c r="K4" s="255"/>
    </row>
    <row r="5" spans="2:11" s="1" customFormat="1" ht="5.25" customHeight="1">
      <c r="B5" s="254"/>
      <c r="C5" s="256"/>
      <c r="D5" s="256"/>
      <c r="E5" s="256"/>
      <c r="F5" s="256"/>
      <c r="G5" s="256"/>
      <c r="H5" s="256"/>
      <c r="I5" s="256"/>
      <c r="J5" s="256"/>
      <c r="K5" s="255"/>
    </row>
    <row r="6" spans="2:11" s="1" customFormat="1" ht="15" customHeight="1">
      <c r="B6" s="254"/>
      <c r="C6" s="392" t="s">
        <v>1164</v>
      </c>
      <c r="D6" s="392"/>
      <c r="E6" s="392"/>
      <c r="F6" s="392"/>
      <c r="G6" s="392"/>
      <c r="H6" s="392"/>
      <c r="I6" s="392"/>
      <c r="J6" s="392"/>
      <c r="K6" s="255"/>
    </row>
    <row r="7" spans="2:11" s="1" customFormat="1" ht="15" customHeight="1">
      <c r="B7" s="258"/>
      <c r="C7" s="392" t="s">
        <v>1165</v>
      </c>
      <c r="D7" s="392"/>
      <c r="E7" s="392"/>
      <c r="F7" s="392"/>
      <c r="G7" s="392"/>
      <c r="H7" s="392"/>
      <c r="I7" s="392"/>
      <c r="J7" s="392"/>
      <c r="K7" s="255"/>
    </row>
    <row r="8" spans="2:11" s="1" customFormat="1" ht="12.75" customHeight="1">
      <c r="B8" s="258"/>
      <c r="C8" s="257"/>
      <c r="D8" s="257"/>
      <c r="E8" s="257"/>
      <c r="F8" s="257"/>
      <c r="G8" s="257"/>
      <c r="H8" s="257"/>
      <c r="I8" s="257"/>
      <c r="J8" s="257"/>
      <c r="K8" s="255"/>
    </row>
    <row r="9" spans="2:11" s="1" customFormat="1" ht="15" customHeight="1">
      <c r="B9" s="258"/>
      <c r="C9" s="392" t="s">
        <v>1166</v>
      </c>
      <c r="D9" s="392"/>
      <c r="E9" s="392"/>
      <c r="F9" s="392"/>
      <c r="G9" s="392"/>
      <c r="H9" s="392"/>
      <c r="I9" s="392"/>
      <c r="J9" s="392"/>
      <c r="K9" s="255"/>
    </row>
    <row r="10" spans="2:11" s="1" customFormat="1" ht="15" customHeight="1">
      <c r="B10" s="258"/>
      <c r="C10" s="257"/>
      <c r="D10" s="392" t="s">
        <v>1167</v>
      </c>
      <c r="E10" s="392"/>
      <c r="F10" s="392"/>
      <c r="G10" s="392"/>
      <c r="H10" s="392"/>
      <c r="I10" s="392"/>
      <c r="J10" s="392"/>
      <c r="K10" s="255"/>
    </row>
    <row r="11" spans="2:11" s="1" customFormat="1" ht="15" customHeight="1">
      <c r="B11" s="258"/>
      <c r="C11" s="259"/>
      <c r="D11" s="392" t="s">
        <v>1168</v>
      </c>
      <c r="E11" s="392"/>
      <c r="F11" s="392"/>
      <c r="G11" s="392"/>
      <c r="H11" s="392"/>
      <c r="I11" s="392"/>
      <c r="J11" s="392"/>
      <c r="K11" s="255"/>
    </row>
    <row r="12" spans="2:11" s="1" customFormat="1" ht="15" customHeight="1">
      <c r="B12" s="258"/>
      <c r="C12" s="259"/>
      <c r="D12" s="257"/>
      <c r="E12" s="257"/>
      <c r="F12" s="257"/>
      <c r="G12" s="257"/>
      <c r="H12" s="257"/>
      <c r="I12" s="257"/>
      <c r="J12" s="257"/>
      <c r="K12" s="255"/>
    </row>
    <row r="13" spans="2:11" s="1" customFormat="1" ht="15" customHeight="1">
      <c r="B13" s="258"/>
      <c r="C13" s="259"/>
      <c r="D13" s="260" t="s">
        <v>1169</v>
      </c>
      <c r="E13" s="257"/>
      <c r="F13" s="257"/>
      <c r="G13" s="257"/>
      <c r="H13" s="257"/>
      <c r="I13" s="257"/>
      <c r="J13" s="257"/>
      <c r="K13" s="255"/>
    </row>
    <row r="14" spans="2:11" s="1" customFormat="1" ht="12.75" customHeight="1">
      <c r="B14" s="258"/>
      <c r="C14" s="259"/>
      <c r="D14" s="259"/>
      <c r="E14" s="259"/>
      <c r="F14" s="259"/>
      <c r="G14" s="259"/>
      <c r="H14" s="259"/>
      <c r="I14" s="259"/>
      <c r="J14" s="259"/>
      <c r="K14" s="255"/>
    </row>
    <row r="15" spans="2:11" s="1" customFormat="1" ht="15" customHeight="1">
      <c r="B15" s="258"/>
      <c r="C15" s="259"/>
      <c r="D15" s="392" t="s">
        <v>1170</v>
      </c>
      <c r="E15" s="392"/>
      <c r="F15" s="392"/>
      <c r="G15" s="392"/>
      <c r="H15" s="392"/>
      <c r="I15" s="392"/>
      <c r="J15" s="392"/>
      <c r="K15" s="255"/>
    </row>
    <row r="16" spans="2:11" s="1" customFormat="1" ht="15" customHeight="1">
      <c r="B16" s="258"/>
      <c r="C16" s="259"/>
      <c r="D16" s="392" t="s">
        <v>1171</v>
      </c>
      <c r="E16" s="392"/>
      <c r="F16" s="392"/>
      <c r="G16" s="392"/>
      <c r="H16" s="392"/>
      <c r="I16" s="392"/>
      <c r="J16" s="392"/>
      <c r="K16" s="255"/>
    </row>
    <row r="17" spans="2:11" s="1" customFormat="1" ht="15" customHeight="1">
      <c r="B17" s="258"/>
      <c r="C17" s="259"/>
      <c r="D17" s="392" t="s">
        <v>1172</v>
      </c>
      <c r="E17" s="392"/>
      <c r="F17" s="392"/>
      <c r="G17" s="392"/>
      <c r="H17" s="392"/>
      <c r="I17" s="392"/>
      <c r="J17" s="392"/>
      <c r="K17" s="255"/>
    </row>
    <row r="18" spans="2:11" s="1" customFormat="1" ht="15" customHeight="1">
      <c r="B18" s="258"/>
      <c r="C18" s="259"/>
      <c r="D18" s="259"/>
      <c r="E18" s="261" t="s">
        <v>79</v>
      </c>
      <c r="F18" s="392" t="s">
        <v>1173</v>
      </c>
      <c r="G18" s="392"/>
      <c r="H18" s="392"/>
      <c r="I18" s="392"/>
      <c r="J18" s="392"/>
      <c r="K18" s="255"/>
    </row>
    <row r="19" spans="2:11" s="1" customFormat="1" ht="15" customHeight="1">
      <c r="B19" s="258"/>
      <c r="C19" s="259"/>
      <c r="D19" s="259"/>
      <c r="E19" s="261" t="s">
        <v>1174</v>
      </c>
      <c r="F19" s="392" t="s">
        <v>1175</v>
      </c>
      <c r="G19" s="392"/>
      <c r="H19" s="392"/>
      <c r="I19" s="392"/>
      <c r="J19" s="392"/>
      <c r="K19" s="255"/>
    </row>
    <row r="20" spans="2:11" s="1" customFormat="1" ht="15" customHeight="1">
      <c r="B20" s="258"/>
      <c r="C20" s="259"/>
      <c r="D20" s="259"/>
      <c r="E20" s="261" t="s">
        <v>1176</v>
      </c>
      <c r="F20" s="392" t="s">
        <v>1177</v>
      </c>
      <c r="G20" s="392"/>
      <c r="H20" s="392"/>
      <c r="I20" s="392"/>
      <c r="J20" s="392"/>
      <c r="K20" s="255"/>
    </row>
    <row r="21" spans="2:11" s="1" customFormat="1" ht="15" customHeight="1">
      <c r="B21" s="258"/>
      <c r="C21" s="259"/>
      <c r="D21" s="259"/>
      <c r="E21" s="261" t="s">
        <v>1178</v>
      </c>
      <c r="F21" s="392" t="s">
        <v>1179</v>
      </c>
      <c r="G21" s="392"/>
      <c r="H21" s="392"/>
      <c r="I21" s="392"/>
      <c r="J21" s="392"/>
      <c r="K21" s="255"/>
    </row>
    <row r="22" spans="2:11" s="1" customFormat="1" ht="15" customHeight="1">
      <c r="B22" s="258"/>
      <c r="C22" s="259"/>
      <c r="D22" s="259"/>
      <c r="E22" s="261" t="s">
        <v>1180</v>
      </c>
      <c r="F22" s="392" t="s">
        <v>1181</v>
      </c>
      <c r="G22" s="392"/>
      <c r="H22" s="392"/>
      <c r="I22" s="392"/>
      <c r="J22" s="392"/>
      <c r="K22" s="255"/>
    </row>
    <row r="23" spans="2:11" s="1" customFormat="1" ht="15" customHeight="1">
      <c r="B23" s="258"/>
      <c r="C23" s="259"/>
      <c r="D23" s="259"/>
      <c r="E23" s="261" t="s">
        <v>84</v>
      </c>
      <c r="F23" s="392" t="s">
        <v>1182</v>
      </c>
      <c r="G23" s="392"/>
      <c r="H23" s="392"/>
      <c r="I23" s="392"/>
      <c r="J23" s="392"/>
      <c r="K23" s="255"/>
    </row>
    <row r="24" spans="2:11" s="1" customFormat="1" ht="12.75" customHeight="1">
      <c r="B24" s="258"/>
      <c r="C24" s="259"/>
      <c r="D24" s="259"/>
      <c r="E24" s="259"/>
      <c r="F24" s="259"/>
      <c r="G24" s="259"/>
      <c r="H24" s="259"/>
      <c r="I24" s="259"/>
      <c r="J24" s="259"/>
      <c r="K24" s="255"/>
    </row>
    <row r="25" spans="2:11" s="1" customFormat="1" ht="15" customHeight="1">
      <c r="B25" s="258"/>
      <c r="C25" s="392" t="s">
        <v>1183</v>
      </c>
      <c r="D25" s="392"/>
      <c r="E25" s="392"/>
      <c r="F25" s="392"/>
      <c r="G25" s="392"/>
      <c r="H25" s="392"/>
      <c r="I25" s="392"/>
      <c r="J25" s="392"/>
      <c r="K25" s="255"/>
    </row>
    <row r="26" spans="2:11" s="1" customFormat="1" ht="15" customHeight="1">
      <c r="B26" s="258"/>
      <c r="C26" s="392" t="s">
        <v>1184</v>
      </c>
      <c r="D26" s="392"/>
      <c r="E26" s="392"/>
      <c r="F26" s="392"/>
      <c r="G26" s="392"/>
      <c r="H26" s="392"/>
      <c r="I26" s="392"/>
      <c r="J26" s="392"/>
      <c r="K26" s="255"/>
    </row>
    <row r="27" spans="2:11" s="1" customFormat="1" ht="15" customHeight="1">
      <c r="B27" s="258"/>
      <c r="C27" s="257"/>
      <c r="D27" s="392" t="s">
        <v>1185</v>
      </c>
      <c r="E27" s="392"/>
      <c r="F27" s="392"/>
      <c r="G27" s="392"/>
      <c r="H27" s="392"/>
      <c r="I27" s="392"/>
      <c r="J27" s="392"/>
      <c r="K27" s="255"/>
    </row>
    <row r="28" spans="2:11" s="1" customFormat="1" ht="15" customHeight="1">
      <c r="B28" s="258"/>
      <c r="C28" s="259"/>
      <c r="D28" s="392" t="s">
        <v>1186</v>
      </c>
      <c r="E28" s="392"/>
      <c r="F28" s="392"/>
      <c r="G28" s="392"/>
      <c r="H28" s="392"/>
      <c r="I28" s="392"/>
      <c r="J28" s="392"/>
      <c r="K28" s="255"/>
    </row>
    <row r="29" spans="2:11" s="1" customFormat="1" ht="12.75" customHeight="1">
      <c r="B29" s="258"/>
      <c r="C29" s="259"/>
      <c r="D29" s="259"/>
      <c r="E29" s="259"/>
      <c r="F29" s="259"/>
      <c r="G29" s="259"/>
      <c r="H29" s="259"/>
      <c r="I29" s="259"/>
      <c r="J29" s="259"/>
      <c r="K29" s="255"/>
    </row>
    <row r="30" spans="2:11" s="1" customFormat="1" ht="15" customHeight="1">
      <c r="B30" s="258"/>
      <c r="C30" s="259"/>
      <c r="D30" s="392" t="s">
        <v>1187</v>
      </c>
      <c r="E30" s="392"/>
      <c r="F30" s="392"/>
      <c r="G30" s="392"/>
      <c r="H30" s="392"/>
      <c r="I30" s="392"/>
      <c r="J30" s="392"/>
      <c r="K30" s="255"/>
    </row>
    <row r="31" spans="2:11" s="1" customFormat="1" ht="15" customHeight="1">
      <c r="B31" s="258"/>
      <c r="C31" s="259"/>
      <c r="D31" s="392" t="s">
        <v>1188</v>
      </c>
      <c r="E31" s="392"/>
      <c r="F31" s="392"/>
      <c r="G31" s="392"/>
      <c r="H31" s="392"/>
      <c r="I31" s="392"/>
      <c r="J31" s="392"/>
      <c r="K31" s="255"/>
    </row>
    <row r="32" spans="2:11" s="1" customFormat="1" ht="12.75" customHeight="1">
      <c r="B32" s="258"/>
      <c r="C32" s="259"/>
      <c r="D32" s="259"/>
      <c r="E32" s="259"/>
      <c r="F32" s="259"/>
      <c r="G32" s="259"/>
      <c r="H32" s="259"/>
      <c r="I32" s="259"/>
      <c r="J32" s="259"/>
      <c r="K32" s="255"/>
    </row>
    <row r="33" spans="2:11" s="1" customFormat="1" ht="15" customHeight="1">
      <c r="B33" s="258"/>
      <c r="C33" s="259"/>
      <c r="D33" s="392" t="s">
        <v>1189</v>
      </c>
      <c r="E33" s="392"/>
      <c r="F33" s="392"/>
      <c r="G33" s="392"/>
      <c r="H33" s="392"/>
      <c r="I33" s="392"/>
      <c r="J33" s="392"/>
      <c r="K33" s="255"/>
    </row>
    <row r="34" spans="2:11" s="1" customFormat="1" ht="15" customHeight="1">
      <c r="B34" s="258"/>
      <c r="C34" s="259"/>
      <c r="D34" s="392" t="s">
        <v>1190</v>
      </c>
      <c r="E34" s="392"/>
      <c r="F34" s="392"/>
      <c r="G34" s="392"/>
      <c r="H34" s="392"/>
      <c r="I34" s="392"/>
      <c r="J34" s="392"/>
      <c r="K34" s="255"/>
    </row>
    <row r="35" spans="2:11" s="1" customFormat="1" ht="15" customHeight="1">
      <c r="B35" s="258"/>
      <c r="C35" s="259"/>
      <c r="D35" s="392" t="s">
        <v>1191</v>
      </c>
      <c r="E35" s="392"/>
      <c r="F35" s="392"/>
      <c r="G35" s="392"/>
      <c r="H35" s="392"/>
      <c r="I35" s="392"/>
      <c r="J35" s="392"/>
      <c r="K35" s="255"/>
    </row>
    <row r="36" spans="2:11" s="1" customFormat="1" ht="15" customHeight="1">
      <c r="B36" s="258"/>
      <c r="C36" s="259"/>
      <c r="D36" s="257"/>
      <c r="E36" s="260" t="s">
        <v>123</v>
      </c>
      <c r="F36" s="257"/>
      <c r="G36" s="392" t="s">
        <v>1192</v>
      </c>
      <c r="H36" s="392"/>
      <c r="I36" s="392"/>
      <c r="J36" s="392"/>
      <c r="K36" s="255"/>
    </row>
    <row r="37" spans="2:11" s="1" customFormat="1" ht="30.75" customHeight="1">
      <c r="B37" s="258"/>
      <c r="C37" s="259"/>
      <c r="D37" s="257"/>
      <c r="E37" s="260" t="s">
        <v>1193</v>
      </c>
      <c r="F37" s="257"/>
      <c r="G37" s="392" t="s">
        <v>1194</v>
      </c>
      <c r="H37" s="392"/>
      <c r="I37" s="392"/>
      <c r="J37" s="392"/>
      <c r="K37" s="255"/>
    </row>
    <row r="38" spans="2:11" s="1" customFormat="1" ht="15" customHeight="1">
      <c r="B38" s="258"/>
      <c r="C38" s="259"/>
      <c r="D38" s="257"/>
      <c r="E38" s="260" t="s">
        <v>54</v>
      </c>
      <c r="F38" s="257"/>
      <c r="G38" s="392" t="s">
        <v>1195</v>
      </c>
      <c r="H38" s="392"/>
      <c r="I38" s="392"/>
      <c r="J38" s="392"/>
      <c r="K38" s="255"/>
    </row>
    <row r="39" spans="2:11" s="1" customFormat="1" ht="15" customHeight="1">
      <c r="B39" s="258"/>
      <c r="C39" s="259"/>
      <c r="D39" s="257"/>
      <c r="E39" s="260" t="s">
        <v>55</v>
      </c>
      <c r="F39" s="257"/>
      <c r="G39" s="392" t="s">
        <v>1196</v>
      </c>
      <c r="H39" s="392"/>
      <c r="I39" s="392"/>
      <c r="J39" s="392"/>
      <c r="K39" s="255"/>
    </row>
    <row r="40" spans="2:11" s="1" customFormat="1" ht="15" customHeight="1">
      <c r="B40" s="258"/>
      <c r="C40" s="259"/>
      <c r="D40" s="257"/>
      <c r="E40" s="260" t="s">
        <v>124</v>
      </c>
      <c r="F40" s="257"/>
      <c r="G40" s="392" t="s">
        <v>1197</v>
      </c>
      <c r="H40" s="392"/>
      <c r="I40" s="392"/>
      <c r="J40" s="392"/>
      <c r="K40" s="255"/>
    </row>
    <row r="41" spans="2:11" s="1" customFormat="1" ht="15" customHeight="1">
      <c r="B41" s="258"/>
      <c r="C41" s="259"/>
      <c r="D41" s="257"/>
      <c r="E41" s="260" t="s">
        <v>125</v>
      </c>
      <c r="F41" s="257"/>
      <c r="G41" s="392" t="s">
        <v>1198</v>
      </c>
      <c r="H41" s="392"/>
      <c r="I41" s="392"/>
      <c r="J41" s="392"/>
      <c r="K41" s="255"/>
    </row>
    <row r="42" spans="2:11" s="1" customFormat="1" ht="15" customHeight="1">
      <c r="B42" s="258"/>
      <c r="C42" s="259"/>
      <c r="D42" s="257"/>
      <c r="E42" s="260" t="s">
        <v>1199</v>
      </c>
      <c r="F42" s="257"/>
      <c r="G42" s="392" t="s">
        <v>1200</v>
      </c>
      <c r="H42" s="392"/>
      <c r="I42" s="392"/>
      <c r="J42" s="392"/>
      <c r="K42" s="255"/>
    </row>
    <row r="43" spans="2:11" s="1" customFormat="1" ht="15" customHeight="1">
      <c r="B43" s="258"/>
      <c r="C43" s="259"/>
      <c r="D43" s="257"/>
      <c r="E43" s="260"/>
      <c r="F43" s="257"/>
      <c r="G43" s="392" t="s">
        <v>1201</v>
      </c>
      <c r="H43" s="392"/>
      <c r="I43" s="392"/>
      <c r="J43" s="392"/>
      <c r="K43" s="255"/>
    </row>
    <row r="44" spans="2:11" s="1" customFormat="1" ht="15" customHeight="1">
      <c r="B44" s="258"/>
      <c r="C44" s="259"/>
      <c r="D44" s="257"/>
      <c r="E44" s="260" t="s">
        <v>1202</v>
      </c>
      <c r="F44" s="257"/>
      <c r="G44" s="392" t="s">
        <v>1203</v>
      </c>
      <c r="H44" s="392"/>
      <c r="I44" s="392"/>
      <c r="J44" s="392"/>
      <c r="K44" s="255"/>
    </row>
    <row r="45" spans="2:11" s="1" customFormat="1" ht="15" customHeight="1">
      <c r="B45" s="258"/>
      <c r="C45" s="259"/>
      <c r="D45" s="257"/>
      <c r="E45" s="260" t="s">
        <v>127</v>
      </c>
      <c r="F45" s="257"/>
      <c r="G45" s="392" t="s">
        <v>1204</v>
      </c>
      <c r="H45" s="392"/>
      <c r="I45" s="392"/>
      <c r="J45" s="392"/>
      <c r="K45" s="255"/>
    </row>
    <row r="46" spans="2:11" s="1" customFormat="1" ht="12.75" customHeight="1">
      <c r="B46" s="258"/>
      <c r="C46" s="259"/>
      <c r="D46" s="257"/>
      <c r="E46" s="257"/>
      <c r="F46" s="257"/>
      <c r="G46" s="257"/>
      <c r="H46" s="257"/>
      <c r="I46" s="257"/>
      <c r="J46" s="257"/>
      <c r="K46" s="255"/>
    </row>
    <row r="47" spans="2:11" s="1" customFormat="1" ht="15" customHeight="1">
      <c r="B47" s="258"/>
      <c r="C47" s="259"/>
      <c r="D47" s="392" t="s">
        <v>1205</v>
      </c>
      <c r="E47" s="392"/>
      <c r="F47" s="392"/>
      <c r="G47" s="392"/>
      <c r="H47" s="392"/>
      <c r="I47" s="392"/>
      <c r="J47" s="392"/>
      <c r="K47" s="255"/>
    </row>
    <row r="48" spans="2:11" s="1" customFormat="1" ht="15" customHeight="1">
      <c r="B48" s="258"/>
      <c r="C48" s="259"/>
      <c r="D48" s="259"/>
      <c r="E48" s="392" t="s">
        <v>1206</v>
      </c>
      <c r="F48" s="392"/>
      <c r="G48" s="392"/>
      <c r="H48" s="392"/>
      <c r="I48" s="392"/>
      <c r="J48" s="392"/>
      <c r="K48" s="255"/>
    </row>
    <row r="49" spans="2:11" s="1" customFormat="1" ht="15" customHeight="1">
      <c r="B49" s="258"/>
      <c r="C49" s="259"/>
      <c r="D49" s="259"/>
      <c r="E49" s="392" t="s">
        <v>1207</v>
      </c>
      <c r="F49" s="392"/>
      <c r="G49" s="392"/>
      <c r="H49" s="392"/>
      <c r="I49" s="392"/>
      <c r="J49" s="392"/>
      <c r="K49" s="255"/>
    </row>
    <row r="50" spans="2:11" s="1" customFormat="1" ht="15" customHeight="1">
      <c r="B50" s="258"/>
      <c r="C50" s="259"/>
      <c r="D50" s="259"/>
      <c r="E50" s="392" t="s">
        <v>1208</v>
      </c>
      <c r="F50" s="392"/>
      <c r="G50" s="392"/>
      <c r="H50" s="392"/>
      <c r="I50" s="392"/>
      <c r="J50" s="392"/>
      <c r="K50" s="255"/>
    </row>
    <row r="51" spans="2:11" s="1" customFormat="1" ht="15" customHeight="1">
      <c r="B51" s="258"/>
      <c r="C51" s="259"/>
      <c r="D51" s="392" t="s">
        <v>1209</v>
      </c>
      <c r="E51" s="392"/>
      <c r="F51" s="392"/>
      <c r="G51" s="392"/>
      <c r="H51" s="392"/>
      <c r="I51" s="392"/>
      <c r="J51" s="392"/>
      <c r="K51" s="255"/>
    </row>
    <row r="52" spans="2:11" s="1" customFormat="1" ht="25.5" customHeight="1">
      <c r="B52" s="254"/>
      <c r="C52" s="393" t="s">
        <v>1210</v>
      </c>
      <c r="D52" s="393"/>
      <c r="E52" s="393"/>
      <c r="F52" s="393"/>
      <c r="G52" s="393"/>
      <c r="H52" s="393"/>
      <c r="I52" s="393"/>
      <c r="J52" s="393"/>
      <c r="K52" s="255"/>
    </row>
    <row r="53" spans="2:11" s="1" customFormat="1" ht="5.25" customHeight="1">
      <c r="B53" s="254"/>
      <c r="C53" s="256"/>
      <c r="D53" s="256"/>
      <c r="E53" s="256"/>
      <c r="F53" s="256"/>
      <c r="G53" s="256"/>
      <c r="H53" s="256"/>
      <c r="I53" s="256"/>
      <c r="J53" s="256"/>
      <c r="K53" s="255"/>
    </row>
    <row r="54" spans="2:11" s="1" customFormat="1" ht="15" customHeight="1">
      <c r="B54" s="254"/>
      <c r="C54" s="392" t="s">
        <v>1211</v>
      </c>
      <c r="D54" s="392"/>
      <c r="E54" s="392"/>
      <c r="F54" s="392"/>
      <c r="G54" s="392"/>
      <c r="H54" s="392"/>
      <c r="I54" s="392"/>
      <c r="J54" s="392"/>
      <c r="K54" s="255"/>
    </row>
    <row r="55" spans="2:11" s="1" customFormat="1" ht="15" customHeight="1">
      <c r="B55" s="254"/>
      <c r="C55" s="392" t="s">
        <v>1212</v>
      </c>
      <c r="D55" s="392"/>
      <c r="E55" s="392"/>
      <c r="F55" s="392"/>
      <c r="G55" s="392"/>
      <c r="H55" s="392"/>
      <c r="I55" s="392"/>
      <c r="J55" s="392"/>
      <c r="K55" s="255"/>
    </row>
    <row r="56" spans="2:11" s="1" customFormat="1" ht="12.75" customHeight="1">
      <c r="B56" s="254"/>
      <c r="C56" s="257"/>
      <c r="D56" s="257"/>
      <c r="E56" s="257"/>
      <c r="F56" s="257"/>
      <c r="G56" s="257"/>
      <c r="H56" s="257"/>
      <c r="I56" s="257"/>
      <c r="J56" s="257"/>
      <c r="K56" s="255"/>
    </row>
    <row r="57" spans="2:11" s="1" customFormat="1" ht="15" customHeight="1">
      <c r="B57" s="254"/>
      <c r="C57" s="392" t="s">
        <v>1213</v>
      </c>
      <c r="D57" s="392"/>
      <c r="E57" s="392"/>
      <c r="F57" s="392"/>
      <c r="G57" s="392"/>
      <c r="H57" s="392"/>
      <c r="I57" s="392"/>
      <c r="J57" s="392"/>
      <c r="K57" s="255"/>
    </row>
    <row r="58" spans="2:11" s="1" customFormat="1" ht="15" customHeight="1">
      <c r="B58" s="254"/>
      <c r="C58" s="259"/>
      <c r="D58" s="392" t="s">
        <v>1214</v>
      </c>
      <c r="E58" s="392"/>
      <c r="F58" s="392"/>
      <c r="G58" s="392"/>
      <c r="H58" s="392"/>
      <c r="I58" s="392"/>
      <c r="J58" s="392"/>
      <c r="K58" s="255"/>
    </row>
    <row r="59" spans="2:11" s="1" customFormat="1" ht="15" customHeight="1">
      <c r="B59" s="254"/>
      <c r="C59" s="259"/>
      <c r="D59" s="392" t="s">
        <v>1215</v>
      </c>
      <c r="E59" s="392"/>
      <c r="F59" s="392"/>
      <c r="G59" s="392"/>
      <c r="H59" s="392"/>
      <c r="I59" s="392"/>
      <c r="J59" s="392"/>
      <c r="K59" s="255"/>
    </row>
    <row r="60" spans="2:11" s="1" customFormat="1" ht="15" customHeight="1">
      <c r="B60" s="254"/>
      <c r="C60" s="259"/>
      <c r="D60" s="392" t="s">
        <v>1216</v>
      </c>
      <c r="E60" s="392"/>
      <c r="F60" s="392"/>
      <c r="G60" s="392"/>
      <c r="H60" s="392"/>
      <c r="I60" s="392"/>
      <c r="J60" s="392"/>
      <c r="K60" s="255"/>
    </row>
    <row r="61" spans="2:11" s="1" customFormat="1" ht="15" customHeight="1">
      <c r="B61" s="254"/>
      <c r="C61" s="259"/>
      <c r="D61" s="392" t="s">
        <v>1217</v>
      </c>
      <c r="E61" s="392"/>
      <c r="F61" s="392"/>
      <c r="G61" s="392"/>
      <c r="H61" s="392"/>
      <c r="I61" s="392"/>
      <c r="J61" s="392"/>
      <c r="K61" s="255"/>
    </row>
    <row r="62" spans="2:11" s="1" customFormat="1" ht="15" customHeight="1">
      <c r="B62" s="254"/>
      <c r="C62" s="259"/>
      <c r="D62" s="395" t="s">
        <v>1218</v>
      </c>
      <c r="E62" s="395"/>
      <c r="F62" s="395"/>
      <c r="G62" s="395"/>
      <c r="H62" s="395"/>
      <c r="I62" s="395"/>
      <c r="J62" s="395"/>
      <c r="K62" s="255"/>
    </row>
    <row r="63" spans="2:11" s="1" customFormat="1" ht="15" customHeight="1">
      <c r="B63" s="254"/>
      <c r="C63" s="259"/>
      <c r="D63" s="392" t="s">
        <v>1219</v>
      </c>
      <c r="E63" s="392"/>
      <c r="F63" s="392"/>
      <c r="G63" s="392"/>
      <c r="H63" s="392"/>
      <c r="I63" s="392"/>
      <c r="J63" s="392"/>
      <c r="K63" s="255"/>
    </row>
    <row r="64" spans="2:11" s="1" customFormat="1" ht="12.75" customHeight="1">
      <c r="B64" s="254"/>
      <c r="C64" s="259"/>
      <c r="D64" s="259"/>
      <c r="E64" s="262"/>
      <c r="F64" s="259"/>
      <c r="G64" s="259"/>
      <c r="H64" s="259"/>
      <c r="I64" s="259"/>
      <c r="J64" s="259"/>
      <c r="K64" s="255"/>
    </row>
    <row r="65" spans="2:11" s="1" customFormat="1" ht="15" customHeight="1">
      <c r="B65" s="254"/>
      <c r="C65" s="259"/>
      <c r="D65" s="392" t="s">
        <v>1220</v>
      </c>
      <c r="E65" s="392"/>
      <c r="F65" s="392"/>
      <c r="G65" s="392"/>
      <c r="H65" s="392"/>
      <c r="I65" s="392"/>
      <c r="J65" s="392"/>
      <c r="K65" s="255"/>
    </row>
    <row r="66" spans="2:11" s="1" customFormat="1" ht="15" customHeight="1">
      <c r="B66" s="254"/>
      <c r="C66" s="259"/>
      <c r="D66" s="395" t="s">
        <v>1221</v>
      </c>
      <c r="E66" s="395"/>
      <c r="F66" s="395"/>
      <c r="G66" s="395"/>
      <c r="H66" s="395"/>
      <c r="I66" s="395"/>
      <c r="J66" s="395"/>
      <c r="K66" s="255"/>
    </row>
    <row r="67" spans="2:11" s="1" customFormat="1" ht="15" customHeight="1">
      <c r="B67" s="254"/>
      <c r="C67" s="259"/>
      <c r="D67" s="392" t="s">
        <v>1222</v>
      </c>
      <c r="E67" s="392"/>
      <c r="F67" s="392"/>
      <c r="G67" s="392"/>
      <c r="H67" s="392"/>
      <c r="I67" s="392"/>
      <c r="J67" s="392"/>
      <c r="K67" s="255"/>
    </row>
    <row r="68" spans="2:11" s="1" customFormat="1" ht="15" customHeight="1">
      <c r="B68" s="254"/>
      <c r="C68" s="259"/>
      <c r="D68" s="392" t="s">
        <v>1223</v>
      </c>
      <c r="E68" s="392"/>
      <c r="F68" s="392"/>
      <c r="G68" s="392"/>
      <c r="H68" s="392"/>
      <c r="I68" s="392"/>
      <c r="J68" s="392"/>
      <c r="K68" s="255"/>
    </row>
    <row r="69" spans="2:11" s="1" customFormat="1" ht="15" customHeight="1">
      <c r="B69" s="254"/>
      <c r="C69" s="259"/>
      <c r="D69" s="392" t="s">
        <v>1224</v>
      </c>
      <c r="E69" s="392"/>
      <c r="F69" s="392"/>
      <c r="G69" s="392"/>
      <c r="H69" s="392"/>
      <c r="I69" s="392"/>
      <c r="J69" s="392"/>
      <c r="K69" s="255"/>
    </row>
    <row r="70" spans="2:11" s="1" customFormat="1" ht="15" customHeight="1">
      <c r="B70" s="254"/>
      <c r="C70" s="259"/>
      <c r="D70" s="392" t="s">
        <v>1225</v>
      </c>
      <c r="E70" s="392"/>
      <c r="F70" s="392"/>
      <c r="G70" s="392"/>
      <c r="H70" s="392"/>
      <c r="I70" s="392"/>
      <c r="J70" s="392"/>
      <c r="K70" s="255"/>
    </row>
    <row r="71" spans="2:11" s="1" customFormat="1" ht="12.75" customHeight="1">
      <c r="B71" s="263"/>
      <c r="C71" s="264"/>
      <c r="D71" s="264"/>
      <c r="E71" s="264"/>
      <c r="F71" s="264"/>
      <c r="G71" s="264"/>
      <c r="H71" s="264"/>
      <c r="I71" s="264"/>
      <c r="J71" s="264"/>
      <c r="K71" s="265"/>
    </row>
    <row r="72" spans="2:11" s="1" customFormat="1" ht="18.75" customHeight="1">
      <c r="B72" s="266"/>
      <c r="C72" s="266"/>
      <c r="D72" s="266"/>
      <c r="E72" s="266"/>
      <c r="F72" s="266"/>
      <c r="G72" s="266"/>
      <c r="H72" s="266"/>
      <c r="I72" s="266"/>
      <c r="J72" s="266"/>
      <c r="K72" s="267"/>
    </row>
    <row r="73" spans="2:11" s="1" customFormat="1" ht="18.75" customHeight="1">
      <c r="B73" s="267"/>
      <c r="C73" s="267"/>
      <c r="D73" s="267"/>
      <c r="E73" s="267"/>
      <c r="F73" s="267"/>
      <c r="G73" s="267"/>
      <c r="H73" s="267"/>
      <c r="I73" s="267"/>
      <c r="J73" s="267"/>
      <c r="K73" s="267"/>
    </row>
    <row r="74" spans="2:11" s="1" customFormat="1" ht="7.5" customHeight="1">
      <c r="B74" s="268"/>
      <c r="C74" s="269"/>
      <c r="D74" s="269"/>
      <c r="E74" s="269"/>
      <c r="F74" s="269"/>
      <c r="G74" s="269"/>
      <c r="H74" s="269"/>
      <c r="I74" s="269"/>
      <c r="J74" s="269"/>
      <c r="K74" s="270"/>
    </row>
    <row r="75" spans="2:11" s="1" customFormat="1" ht="45" customHeight="1">
      <c r="B75" s="271"/>
      <c r="C75" s="396" t="s">
        <v>1226</v>
      </c>
      <c r="D75" s="396"/>
      <c r="E75" s="396"/>
      <c r="F75" s="396"/>
      <c r="G75" s="396"/>
      <c r="H75" s="396"/>
      <c r="I75" s="396"/>
      <c r="J75" s="396"/>
      <c r="K75" s="272"/>
    </row>
    <row r="76" spans="2:11" s="1" customFormat="1" ht="17.25" customHeight="1">
      <c r="B76" s="271"/>
      <c r="C76" s="273" t="s">
        <v>1227</v>
      </c>
      <c r="D76" s="273"/>
      <c r="E76" s="273"/>
      <c r="F76" s="273" t="s">
        <v>1228</v>
      </c>
      <c r="G76" s="274"/>
      <c r="H76" s="273" t="s">
        <v>55</v>
      </c>
      <c r="I76" s="273" t="s">
        <v>58</v>
      </c>
      <c r="J76" s="273" t="s">
        <v>1229</v>
      </c>
      <c r="K76" s="272"/>
    </row>
    <row r="77" spans="2:11" s="1" customFormat="1" ht="17.25" customHeight="1">
      <c r="B77" s="271"/>
      <c r="C77" s="275" t="s">
        <v>1230</v>
      </c>
      <c r="D77" s="275"/>
      <c r="E77" s="275"/>
      <c r="F77" s="276" t="s">
        <v>1231</v>
      </c>
      <c r="G77" s="277"/>
      <c r="H77" s="275"/>
      <c r="I77" s="275"/>
      <c r="J77" s="275" t="s">
        <v>1232</v>
      </c>
      <c r="K77" s="272"/>
    </row>
    <row r="78" spans="2:11" s="1" customFormat="1" ht="5.25" customHeight="1">
      <c r="B78" s="271"/>
      <c r="C78" s="278"/>
      <c r="D78" s="278"/>
      <c r="E78" s="278"/>
      <c r="F78" s="278"/>
      <c r="G78" s="279"/>
      <c r="H78" s="278"/>
      <c r="I78" s="278"/>
      <c r="J78" s="278"/>
      <c r="K78" s="272"/>
    </row>
    <row r="79" spans="2:11" s="1" customFormat="1" ht="15" customHeight="1">
      <c r="B79" s="271"/>
      <c r="C79" s="260" t="s">
        <v>54</v>
      </c>
      <c r="D79" s="280"/>
      <c r="E79" s="280"/>
      <c r="F79" s="281" t="s">
        <v>1233</v>
      </c>
      <c r="G79" s="282"/>
      <c r="H79" s="260" t="s">
        <v>1234</v>
      </c>
      <c r="I79" s="260" t="s">
        <v>1235</v>
      </c>
      <c r="J79" s="260">
        <v>20</v>
      </c>
      <c r="K79" s="272"/>
    </row>
    <row r="80" spans="2:11" s="1" customFormat="1" ht="15" customHeight="1">
      <c r="B80" s="271"/>
      <c r="C80" s="260" t="s">
        <v>1236</v>
      </c>
      <c r="D80" s="260"/>
      <c r="E80" s="260"/>
      <c r="F80" s="281" t="s">
        <v>1233</v>
      </c>
      <c r="G80" s="282"/>
      <c r="H80" s="260" t="s">
        <v>1237</v>
      </c>
      <c r="I80" s="260" t="s">
        <v>1235</v>
      </c>
      <c r="J80" s="260">
        <v>120</v>
      </c>
      <c r="K80" s="272"/>
    </row>
    <row r="81" spans="2:11" s="1" customFormat="1" ht="15" customHeight="1">
      <c r="B81" s="283"/>
      <c r="C81" s="260" t="s">
        <v>1238</v>
      </c>
      <c r="D81" s="260"/>
      <c r="E81" s="260"/>
      <c r="F81" s="281" t="s">
        <v>1239</v>
      </c>
      <c r="G81" s="282"/>
      <c r="H81" s="260" t="s">
        <v>1240</v>
      </c>
      <c r="I81" s="260" t="s">
        <v>1235</v>
      </c>
      <c r="J81" s="260">
        <v>50</v>
      </c>
      <c r="K81" s="272"/>
    </row>
    <row r="82" spans="2:11" s="1" customFormat="1" ht="15" customHeight="1">
      <c r="B82" s="283"/>
      <c r="C82" s="260" t="s">
        <v>1241</v>
      </c>
      <c r="D82" s="260"/>
      <c r="E82" s="260"/>
      <c r="F82" s="281" t="s">
        <v>1233</v>
      </c>
      <c r="G82" s="282"/>
      <c r="H82" s="260" t="s">
        <v>1242</v>
      </c>
      <c r="I82" s="260" t="s">
        <v>1243</v>
      </c>
      <c r="J82" s="260"/>
      <c r="K82" s="272"/>
    </row>
    <row r="83" spans="2:11" s="1" customFormat="1" ht="15" customHeight="1">
      <c r="B83" s="283"/>
      <c r="C83" s="284" t="s">
        <v>1244</v>
      </c>
      <c r="D83" s="284"/>
      <c r="E83" s="284"/>
      <c r="F83" s="285" t="s">
        <v>1239</v>
      </c>
      <c r="G83" s="284"/>
      <c r="H83" s="284" t="s">
        <v>1245</v>
      </c>
      <c r="I83" s="284" t="s">
        <v>1235</v>
      </c>
      <c r="J83" s="284">
        <v>15</v>
      </c>
      <c r="K83" s="272"/>
    </row>
    <row r="84" spans="2:11" s="1" customFormat="1" ht="15" customHeight="1">
      <c r="B84" s="283"/>
      <c r="C84" s="284" t="s">
        <v>1246</v>
      </c>
      <c r="D84" s="284"/>
      <c r="E84" s="284"/>
      <c r="F84" s="285" t="s">
        <v>1239</v>
      </c>
      <c r="G84" s="284"/>
      <c r="H84" s="284" t="s">
        <v>1247</v>
      </c>
      <c r="I84" s="284" t="s">
        <v>1235</v>
      </c>
      <c r="J84" s="284">
        <v>15</v>
      </c>
      <c r="K84" s="272"/>
    </row>
    <row r="85" spans="2:11" s="1" customFormat="1" ht="15" customHeight="1">
      <c r="B85" s="283"/>
      <c r="C85" s="284" t="s">
        <v>1248</v>
      </c>
      <c r="D85" s="284"/>
      <c r="E85" s="284"/>
      <c r="F85" s="285" t="s">
        <v>1239</v>
      </c>
      <c r="G85" s="284"/>
      <c r="H85" s="284" t="s">
        <v>1249</v>
      </c>
      <c r="I85" s="284" t="s">
        <v>1235</v>
      </c>
      <c r="J85" s="284">
        <v>20</v>
      </c>
      <c r="K85" s="272"/>
    </row>
    <row r="86" spans="2:11" s="1" customFormat="1" ht="15" customHeight="1">
      <c r="B86" s="283"/>
      <c r="C86" s="284" t="s">
        <v>1250</v>
      </c>
      <c r="D86" s="284"/>
      <c r="E86" s="284"/>
      <c r="F86" s="285" t="s">
        <v>1239</v>
      </c>
      <c r="G86" s="284"/>
      <c r="H86" s="284" t="s">
        <v>1251</v>
      </c>
      <c r="I86" s="284" t="s">
        <v>1235</v>
      </c>
      <c r="J86" s="284">
        <v>20</v>
      </c>
      <c r="K86" s="272"/>
    </row>
    <row r="87" spans="2:11" s="1" customFormat="1" ht="15" customHeight="1">
      <c r="B87" s="283"/>
      <c r="C87" s="260" t="s">
        <v>1252</v>
      </c>
      <c r="D87" s="260"/>
      <c r="E87" s="260"/>
      <c r="F87" s="281" t="s">
        <v>1239</v>
      </c>
      <c r="G87" s="282"/>
      <c r="H87" s="260" t="s">
        <v>1253</v>
      </c>
      <c r="I87" s="260" t="s">
        <v>1235</v>
      </c>
      <c r="J87" s="260">
        <v>50</v>
      </c>
      <c r="K87" s="272"/>
    </row>
    <row r="88" spans="2:11" s="1" customFormat="1" ht="15" customHeight="1">
      <c r="B88" s="283"/>
      <c r="C88" s="260" t="s">
        <v>1254</v>
      </c>
      <c r="D88" s="260"/>
      <c r="E88" s="260"/>
      <c r="F88" s="281" t="s">
        <v>1239</v>
      </c>
      <c r="G88" s="282"/>
      <c r="H88" s="260" t="s">
        <v>1255</v>
      </c>
      <c r="I88" s="260" t="s">
        <v>1235</v>
      </c>
      <c r="J88" s="260">
        <v>20</v>
      </c>
      <c r="K88" s="272"/>
    </row>
    <row r="89" spans="2:11" s="1" customFormat="1" ht="15" customHeight="1">
      <c r="B89" s="283"/>
      <c r="C89" s="260" t="s">
        <v>1256</v>
      </c>
      <c r="D89" s="260"/>
      <c r="E89" s="260"/>
      <c r="F89" s="281" t="s">
        <v>1239</v>
      </c>
      <c r="G89" s="282"/>
      <c r="H89" s="260" t="s">
        <v>1257</v>
      </c>
      <c r="I89" s="260" t="s">
        <v>1235</v>
      </c>
      <c r="J89" s="260">
        <v>20</v>
      </c>
      <c r="K89" s="272"/>
    </row>
    <row r="90" spans="2:11" s="1" customFormat="1" ht="15" customHeight="1">
      <c r="B90" s="283"/>
      <c r="C90" s="260" t="s">
        <v>1258</v>
      </c>
      <c r="D90" s="260"/>
      <c r="E90" s="260"/>
      <c r="F90" s="281" t="s">
        <v>1239</v>
      </c>
      <c r="G90" s="282"/>
      <c r="H90" s="260" t="s">
        <v>1259</v>
      </c>
      <c r="I90" s="260" t="s">
        <v>1235</v>
      </c>
      <c r="J90" s="260">
        <v>50</v>
      </c>
      <c r="K90" s="272"/>
    </row>
    <row r="91" spans="2:11" s="1" customFormat="1" ht="15" customHeight="1">
      <c r="B91" s="283"/>
      <c r="C91" s="260" t="s">
        <v>1260</v>
      </c>
      <c r="D91" s="260"/>
      <c r="E91" s="260"/>
      <c r="F91" s="281" t="s">
        <v>1239</v>
      </c>
      <c r="G91" s="282"/>
      <c r="H91" s="260" t="s">
        <v>1260</v>
      </c>
      <c r="I91" s="260" t="s">
        <v>1235</v>
      </c>
      <c r="J91" s="260">
        <v>50</v>
      </c>
      <c r="K91" s="272"/>
    </row>
    <row r="92" spans="2:11" s="1" customFormat="1" ht="15" customHeight="1">
      <c r="B92" s="283"/>
      <c r="C92" s="260" t="s">
        <v>1261</v>
      </c>
      <c r="D92" s="260"/>
      <c r="E92" s="260"/>
      <c r="F92" s="281" t="s">
        <v>1239</v>
      </c>
      <c r="G92" s="282"/>
      <c r="H92" s="260" t="s">
        <v>1262</v>
      </c>
      <c r="I92" s="260" t="s">
        <v>1235</v>
      </c>
      <c r="J92" s="260">
        <v>255</v>
      </c>
      <c r="K92" s="272"/>
    </row>
    <row r="93" spans="2:11" s="1" customFormat="1" ht="15" customHeight="1">
      <c r="B93" s="283"/>
      <c r="C93" s="260" t="s">
        <v>1263</v>
      </c>
      <c r="D93" s="260"/>
      <c r="E93" s="260"/>
      <c r="F93" s="281" t="s">
        <v>1233</v>
      </c>
      <c r="G93" s="282"/>
      <c r="H93" s="260" t="s">
        <v>1264</v>
      </c>
      <c r="I93" s="260" t="s">
        <v>1265</v>
      </c>
      <c r="J93" s="260"/>
      <c r="K93" s="272"/>
    </row>
    <row r="94" spans="2:11" s="1" customFormat="1" ht="15" customHeight="1">
      <c r="B94" s="283"/>
      <c r="C94" s="260" t="s">
        <v>1266</v>
      </c>
      <c r="D94" s="260"/>
      <c r="E94" s="260"/>
      <c r="F94" s="281" t="s">
        <v>1233</v>
      </c>
      <c r="G94" s="282"/>
      <c r="H94" s="260" t="s">
        <v>1267</v>
      </c>
      <c r="I94" s="260" t="s">
        <v>1268</v>
      </c>
      <c r="J94" s="260"/>
      <c r="K94" s="272"/>
    </row>
    <row r="95" spans="2:11" s="1" customFormat="1" ht="15" customHeight="1">
      <c r="B95" s="283"/>
      <c r="C95" s="260" t="s">
        <v>1269</v>
      </c>
      <c r="D95" s="260"/>
      <c r="E95" s="260"/>
      <c r="F95" s="281" t="s">
        <v>1233</v>
      </c>
      <c r="G95" s="282"/>
      <c r="H95" s="260" t="s">
        <v>1269</v>
      </c>
      <c r="I95" s="260" t="s">
        <v>1268</v>
      </c>
      <c r="J95" s="260"/>
      <c r="K95" s="272"/>
    </row>
    <row r="96" spans="2:11" s="1" customFormat="1" ht="15" customHeight="1">
      <c r="B96" s="283"/>
      <c r="C96" s="260" t="s">
        <v>39</v>
      </c>
      <c r="D96" s="260"/>
      <c r="E96" s="260"/>
      <c r="F96" s="281" t="s">
        <v>1233</v>
      </c>
      <c r="G96" s="282"/>
      <c r="H96" s="260" t="s">
        <v>1270</v>
      </c>
      <c r="I96" s="260" t="s">
        <v>1268</v>
      </c>
      <c r="J96" s="260"/>
      <c r="K96" s="272"/>
    </row>
    <row r="97" spans="2:11" s="1" customFormat="1" ht="15" customHeight="1">
      <c r="B97" s="283"/>
      <c r="C97" s="260" t="s">
        <v>49</v>
      </c>
      <c r="D97" s="260"/>
      <c r="E97" s="260"/>
      <c r="F97" s="281" t="s">
        <v>1233</v>
      </c>
      <c r="G97" s="282"/>
      <c r="H97" s="260" t="s">
        <v>1271</v>
      </c>
      <c r="I97" s="260" t="s">
        <v>1268</v>
      </c>
      <c r="J97" s="260"/>
      <c r="K97" s="272"/>
    </row>
    <row r="98" spans="2:11" s="1" customFormat="1" ht="15" customHeight="1">
      <c r="B98" s="286"/>
      <c r="C98" s="287"/>
      <c r="D98" s="287"/>
      <c r="E98" s="287"/>
      <c r="F98" s="287"/>
      <c r="G98" s="287"/>
      <c r="H98" s="287"/>
      <c r="I98" s="287"/>
      <c r="J98" s="287"/>
      <c r="K98" s="288"/>
    </row>
    <row r="99" spans="2:11" s="1" customFormat="1" ht="18.75" customHeight="1">
      <c r="B99" s="289"/>
      <c r="C99" s="290"/>
      <c r="D99" s="290"/>
      <c r="E99" s="290"/>
      <c r="F99" s="290"/>
      <c r="G99" s="290"/>
      <c r="H99" s="290"/>
      <c r="I99" s="290"/>
      <c r="J99" s="290"/>
      <c r="K99" s="289"/>
    </row>
    <row r="100" spans="2:11" s="1" customFormat="1" ht="18.75" customHeight="1">
      <c r="B100" s="267"/>
      <c r="C100" s="267"/>
      <c r="D100" s="267"/>
      <c r="E100" s="267"/>
      <c r="F100" s="267"/>
      <c r="G100" s="267"/>
      <c r="H100" s="267"/>
      <c r="I100" s="267"/>
      <c r="J100" s="267"/>
      <c r="K100" s="267"/>
    </row>
    <row r="101" spans="2:11" s="1" customFormat="1" ht="7.5" customHeight="1">
      <c r="B101" s="268"/>
      <c r="C101" s="269"/>
      <c r="D101" s="269"/>
      <c r="E101" s="269"/>
      <c r="F101" s="269"/>
      <c r="G101" s="269"/>
      <c r="H101" s="269"/>
      <c r="I101" s="269"/>
      <c r="J101" s="269"/>
      <c r="K101" s="270"/>
    </row>
    <row r="102" spans="2:11" s="1" customFormat="1" ht="45" customHeight="1">
      <c r="B102" s="271"/>
      <c r="C102" s="396" t="s">
        <v>1272</v>
      </c>
      <c r="D102" s="396"/>
      <c r="E102" s="396"/>
      <c r="F102" s="396"/>
      <c r="G102" s="396"/>
      <c r="H102" s="396"/>
      <c r="I102" s="396"/>
      <c r="J102" s="396"/>
      <c r="K102" s="272"/>
    </row>
    <row r="103" spans="2:11" s="1" customFormat="1" ht="17.25" customHeight="1">
      <c r="B103" s="271"/>
      <c r="C103" s="273" t="s">
        <v>1227</v>
      </c>
      <c r="D103" s="273"/>
      <c r="E103" s="273"/>
      <c r="F103" s="273" t="s">
        <v>1228</v>
      </c>
      <c r="G103" s="274"/>
      <c r="H103" s="273" t="s">
        <v>55</v>
      </c>
      <c r="I103" s="273" t="s">
        <v>58</v>
      </c>
      <c r="J103" s="273" t="s">
        <v>1229</v>
      </c>
      <c r="K103" s="272"/>
    </row>
    <row r="104" spans="2:11" s="1" customFormat="1" ht="17.25" customHeight="1">
      <c r="B104" s="271"/>
      <c r="C104" s="275" t="s">
        <v>1230</v>
      </c>
      <c r="D104" s="275"/>
      <c r="E104" s="275"/>
      <c r="F104" s="276" t="s">
        <v>1231</v>
      </c>
      <c r="G104" s="277"/>
      <c r="H104" s="275"/>
      <c r="I104" s="275"/>
      <c r="J104" s="275" t="s">
        <v>1232</v>
      </c>
      <c r="K104" s="272"/>
    </row>
    <row r="105" spans="2:11" s="1" customFormat="1" ht="5.25" customHeight="1">
      <c r="B105" s="271"/>
      <c r="C105" s="273"/>
      <c r="D105" s="273"/>
      <c r="E105" s="273"/>
      <c r="F105" s="273"/>
      <c r="G105" s="291"/>
      <c r="H105" s="273"/>
      <c r="I105" s="273"/>
      <c r="J105" s="273"/>
      <c r="K105" s="272"/>
    </row>
    <row r="106" spans="2:11" s="1" customFormat="1" ht="15" customHeight="1">
      <c r="B106" s="271"/>
      <c r="C106" s="260" t="s">
        <v>54</v>
      </c>
      <c r="D106" s="280"/>
      <c r="E106" s="280"/>
      <c r="F106" s="281" t="s">
        <v>1233</v>
      </c>
      <c r="G106" s="260"/>
      <c r="H106" s="260" t="s">
        <v>1273</v>
      </c>
      <c r="I106" s="260" t="s">
        <v>1235</v>
      </c>
      <c r="J106" s="260">
        <v>20</v>
      </c>
      <c r="K106" s="272"/>
    </row>
    <row r="107" spans="2:11" s="1" customFormat="1" ht="15" customHeight="1">
      <c r="B107" s="271"/>
      <c r="C107" s="260" t="s">
        <v>1236</v>
      </c>
      <c r="D107" s="260"/>
      <c r="E107" s="260"/>
      <c r="F107" s="281" t="s">
        <v>1233</v>
      </c>
      <c r="G107" s="260"/>
      <c r="H107" s="260" t="s">
        <v>1273</v>
      </c>
      <c r="I107" s="260" t="s">
        <v>1235</v>
      </c>
      <c r="J107" s="260">
        <v>120</v>
      </c>
      <c r="K107" s="272"/>
    </row>
    <row r="108" spans="2:11" s="1" customFormat="1" ht="15" customHeight="1">
      <c r="B108" s="283"/>
      <c r="C108" s="260" t="s">
        <v>1238</v>
      </c>
      <c r="D108" s="260"/>
      <c r="E108" s="260"/>
      <c r="F108" s="281" t="s">
        <v>1239</v>
      </c>
      <c r="G108" s="260"/>
      <c r="H108" s="260" t="s">
        <v>1273</v>
      </c>
      <c r="I108" s="260" t="s">
        <v>1235</v>
      </c>
      <c r="J108" s="260">
        <v>50</v>
      </c>
      <c r="K108" s="272"/>
    </row>
    <row r="109" spans="2:11" s="1" customFormat="1" ht="15" customHeight="1">
      <c r="B109" s="283"/>
      <c r="C109" s="260" t="s">
        <v>1241</v>
      </c>
      <c r="D109" s="260"/>
      <c r="E109" s="260"/>
      <c r="F109" s="281" t="s">
        <v>1233</v>
      </c>
      <c r="G109" s="260"/>
      <c r="H109" s="260" t="s">
        <v>1273</v>
      </c>
      <c r="I109" s="260" t="s">
        <v>1243</v>
      </c>
      <c r="J109" s="260"/>
      <c r="K109" s="272"/>
    </row>
    <row r="110" spans="2:11" s="1" customFormat="1" ht="15" customHeight="1">
      <c r="B110" s="283"/>
      <c r="C110" s="260" t="s">
        <v>1252</v>
      </c>
      <c r="D110" s="260"/>
      <c r="E110" s="260"/>
      <c r="F110" s="281" t="s">
        <v>1239</v>
      </c>
      <c r="G110" s="260"/>
      <c r="H110" s="260" t="s">
        <v>1273</v>
      </c>
      <c r="I110" s="260" t="s">
        <v>1235</v>
      </c>
      <c r="J110" s="260">
        <v>50</v>
      </c>
      <c r="K110" s="272"/>
    </row>
    <row r="111" spans="2:11" s="1" customFormat="1" ht="15" customHeight="1">
      <c r="B111" s="283"/>
      <c r="C111" s="260" t="s">
        <v>1260</v>
      </c>
      <c r="D111" s="260"/>
      <c r="E111" s="260"/>
      <c r="F111" s="281" t="s">
        <v>1239</v>
      </c>
      <c r="G111" s="260"/>
      <c r="H111" s="260" t="s">
        <v>1273</v>
      </c>
      <c r="I111" s="260" t="s">
        <v>1235</v>
      </c>
      <c r="J111" s="260">
        <v>50</v>
      </c>
      <c r="K111" s="272"/>
    </row>
    <row r="112" spans="2:11" s="1" customFormat="1" ht="15" customHeight="1">
      <c r="B112" s="283"/>
      <c r="C112" s="260" t="s">
        <v>1258</v>
      </c>
      <c r="D112" s="260"/>
      <c r="E112" s="260"/>
      <c r="F112" s="281" t="s">
        <v>1239</v>
      </c>
      <c r="G112" s="260"/>
      <c r="H112" s="260" t="s">
        <v>1273</v>
      </c>
      <c r="I112" s="260" t="s">
        <v>1235</v>
      </c>
      <c r="J112" s="260">
        <v>50</v>
      </c>
      <c r="K112" s="272"/>
    </row>
    <row r="113" spans="2:11" s="1" customFormat="1" ht="15" customHeight="1">
      <c r="B113" s="283"/>
      <c r="C113" s="260" t="s">
        <v>54</v>
      </c>
      <c r="D113" s="260"/>
      <c r="E113" s="260"/>
      <c r="F113" s="281" t="s">
        <v>1233</v>
      </c>
      <c r="G113" s="260"/>
      <c r="H113" s="260" t="s">
        <v>1274</v>
      </c>
      <c r="I113" s="260" t="s">
        <v>1235</v>
      </c>
      <c r="J113" s="260">
        <v>20</v>
      </c>
      <c r="K113" s="272"/>
    </row>
    <row r="114" spans="2:11" s="1" customFormat="1" ht="15" customHeight="1">
      <c r="B114" s="283"/>
      <c r="C114" s="260" t="s">
        <v>1275</v>
      </c>
      <c r="D114" s="260"/>
      <c r="E114" s="260"/>
      <c r="F114" s="281" t="s">
        <v>1233</v>
      </c>
      <c r="G114" s="260"/>
      <c r="H114" s="260" t="s">
        <v>1276</v>
      </c>
      <c r="I114" s="260" t="s">
        <v>1235</v>
      </c>
      <c r="J114" s="260">
        <v>120</v>
      </c>
      <c r="K114" s="272"/>
    </row>
    <row r="115" spans="2:11" s="1" customFormat="1" ht="15" customHeight="1">
      <c r="B115" s="283"/>
      <c r="C115" s="260" t="s">
        <v>39</v>
      </c>
      <c r="D115" s="260"/>
      <c r="E115" s="260"/>
      <c r="F115" s="281" t="s">
        <v>1233</v>
      </c>
      <c r="G115" s="260"/>
      <c r="H115" s="260" t="s">
        <v>1277</v>
      </c>
      <c r="I115" s="260" t="s">
        <v>1268</v>
      </c>
      <c r="J115" s="260"/>
      <c r="K115" s="272"/>
    </row>
    <row r="116" spans="2:11" s="1" customFormat="1" ht="15" customHeight="1">
      <c r="B116" s="283"/>
      <c r="C116" s="260" t="s">
        <v>49</v>
      </c>
      <c r="D116" s="260"/>
      <c r="E116" s="260"/>
      <c r="F116" s="281" t="s">
        <v>1233</v>
      </c>
      <c r="G116" s="260"/>
      <c r="H116" s="260" t="s">
        <v>1278</v>
      </c>
      <c r="I116" s="260" t="s">
        <v>1268</v>
      </c>
      <c r="J116" s="260"/>
      <c r="K116" s="272"/>
    </row>
    <row r="117" spans="2:11" s="1" customFormat="1" ht="15" customHeight="1">
      <c r="B117" s="283"/>
      <c r="C117" s="260" t="s">
        <v>58</v>
      </c>
      <c r="D117" s="260"/>
      <c r="E117" s="260"/>
      <c r="F117" s="281" t="s">
        <v>1233</v>
      </c>
      <c r="G117" s="260"/>
      <c r="H117" s="260" t="s">
        <v>1279</v>
      </c>
      <c r="I117" s="260" t="s">
        <v>1280</v>
      </c>
      <c r="J117" s="260"/>
      <c r="K117" s="272"/>
    </row>
    <row r="118" spans="2:11" s="1" customFormat="1" ht="15" customHeight="1">
      <c r="B118" s="286"/>
      <c r="C118" s="292"/>
      <c r="D118" s="292"/>
      <c r="E118" s="292"/>
      <c r="F118" s="292"/>
      <c r="G118" s="292"/>
      <c r="H118" s="292"/>
      <c r="I118" s="292"/>
      <c r="J118" s="292"/>
      <c r="K118" s="288"/>
    </row>
    <row r="119" spans="2:11" s="1" customFormat="1" ht="18.75" customHeight="1">
      <c r="B119" s="293"/>
      <c r="C119" s="294"/>
      <c r="D119" s="294"/>
      <c r="E119" s="294"/>
      <c r="F119" s="295"/>
      <c r="G119" s="294"/>
      <c r="H119" s="294"/>
      <c r="I119" s="294"/>
      <c r="J119" s="294"/>
      <c r="K119" s="293"/>
    </row>
    <row r="120" spans="2:11" s="1" customFormat="1" ht="18.75" customHeight="1">
      <c r="B120" s="267"/>
      <c r="C120" s="267"/>
      <c r="D120" s="267"/>
      <c r="E120" s="267"/>
      <c r="F120" s="267"/>
      <c r="G120" s="267"/>
      <c r="H120" s="267"/>
      <c r="I120" s="267"/>
      <c r="J120" s="267"/>
      <c r="K120" s="267"/>
    </row>
    <row r="121" spans="2:11" s="1" customFormat="1" ht="7.5" customHeight="1">
      <c r="B121" s="296"/>
      <c r="C121" s="297"/>
      <c r="D121" s="297"/>
      <c r="E121" s="297"/>
      <c r="F121" s="297"/>
      <c r="G121" s="297"/>
      <c r="H121" s="297"/>
      <c r="I121" s="297"/>
      <c r="J121" s="297"/>
      <c r="K121" s="298"/>
    </row>
    <row r="122" spans="2:11" s="1" customFormat="1" ht="45" customHeight="1">
      <c r="B122" s="299"/>
      <c r="C122" s="394" t="s">
        <v>1281</v>
      </c>
      <c r="D122" s="394"/>
      <c r="E122" s="394"/>
      <c r="F122" s="394"/>
      <c r="G122" s="394"/>
      <c r="H122" s="394"/>
      <c r="I122" s="394"/>
      <c r="J122" s="394"/>
      <c r="K122" s="300"/>
    </row>
    <row r="123" spans="2:11" s="1" customFormat="1" ht="17.25" customHeight="1">
      <c r="B123" s="301"/>
      <c r="C123" s="273" t="s">
        <v>1227</v>
      </c>
      <c r="D123" s="273"/>
      <c r="E123" s="273"/>
      <c r="F123" s="273" t="s">
        <v>1228</v>
      </c>
      <c r="G123" s="274"/>
      <c r="H123" s="273" t="s">
        <v>55</v>
      </c>
      <c r="I123" s="273" t="s">
        <v>58</v>
      </c>
      <c r="J123" s="273" t="s">
        <v>1229</v>
      </c>
      <c r="K123" s="302"/>
    </row>
    <row r="124" spans="2:11" s="1" customFormat="1" ht="17.25" customHeight="1">
      <c r="B124" s="301"/>
      <c r="C124" s="275" t="s">
        <v>1230</v>
      </c>
      <c r="D124" s="275"/>
      <c r="E124" s="275"/>
      <c r="F124" s="276" t="s">
        <v>1231</v>
      </c>
      <c r="G124" s="277"/>
      <c r="H124" s="275"/>
      <c r="I124" s="275"/>
      <c r="J124" s="275" t="s">
        <v>1232</v>
      </c>
      <c r="K124" s="302"/>
    </row>
    <row r="125" spans="2:11" s="1" customFormat="1" ht="5.25" customHeight="1">
      <c r="B125" s="303"/>
      <c r="C125" s="278"/>
      <c r="D125" s="278"/>
      <c r="E125" s="278"/>
      <c r="F125" s="278"/>
      <c r="G125" s="304"/>
      <c r="H125" s="278"/>
      <c r="I125" s="278"/>
      <c r="J125" s="278"/>
      <c r="K125" s="305"/>
    </row>
    <row r="126" spans="2:11" s="1" customFormat="1" ht="15" customHeight="1">
      <c r="B126" s="303"/>
      <c r="C126" s="260" t="s">
        <v>1236</v>
      </c>
      <c r="D126" s="280"/>
      <c r="E126" s="280"/>
      <c r="F126" s="281" t="s">
        <v>1233</v>
      </c>
      <c r="G126" s="260"/>
      <c r="H126" s="260" t="s">
        <v>1273</v>
      </c>
      <c r="I126" s="260" t="s">
        <v>1235</v>
      </c>
      <c r="J126" s="260">
        <v>120</v>
      </c>
      <c r="K126" s="306"/>
    </row>
    <row r="127" spans="2:11" s="1" customFormat="1" ht="15" customHeight="1">
      <c r="B127" s="303"/>
      <c r="C127" s="260" t="s">
        <v>1282</v>
      </c>
      <c r="D127" s="260"/>
      <c r="E127" s="260"/>
      <c r="F127" s="281" t="s">
        <v>1233</v>
      </c>
      <c r="G127" s="260"/>
      <c r="H127" s="260" t="s">
        <v>1283</v>
      </c>
      <c r="I127" s="260" t="s">
        <v>1235</v>
      </c>
      <c r="J127" s="260" t="s">
        <v>1284</v>
      </c>
      <c r="K127" s="306"/>
    </row>
    <row r="128" spans="2:11" s="1" customFormat="1" ht="15" customHeight="1">
      <c r="B128" s="303"/>
      <c r="C128" s="260" t="s">
        <v>84</v>
      </c>
      <c r="D128" s="260"/>
      <c r="E128" s="260"/>
      <c r="F128" s="281" t="s">
        <v>1233</v>
      </c>
      <c r="G128" s="260"/>
      <c r="H128" s="260" t="s">
        <v>1285</v>
      </c>
      <c r="I128" s="260" t="s">
        <v>1235</v>
      </c>
      <c r="J128" s="260" t="s">
        <v>1284</v>
      </c>
      <c r="K128" s="306"/>
    </row>
    <row r="129" spans="2:11" s="1" customFormat="1" ht="15" customHeight="1">
      <c r="B129" s="303"/>
      <c r="C129" s="260" t="s">
        <v>1244</v>
      </c>
      <c r="D129" s="260"/>
      <c r="E129" s="260"/>
      <c r="F129" s="281" t="s">
        <v>1239</v>
      </c>
      <c r="G129" s="260"/>
      <c r="H129" s="260" t="s">
        <v>1245</v>
      </c>
      <c r="I129" s="260" t="s">
        <v>1235</v>
      </c>
      <c r="J129" s="260">
        <v>15</v>
      </c>
      <c r="K129" s="306"/>
    </row>
    <row r="130" spans="2:11" s="1" customFormat="1" ht="15" customHeight="1">
      <c r="B130" s="303"/>
      <c r="C130" s="284" t="s">
        <v>1246</v>
      </c>
      <c r="D130" s="284"/>
      <c r="E130" s="284"/>
      <c r="F130" s="285" t="s">
        <v>1239</v>
      </c>
      <c r="G130" s="284"/>
      <c r="H130" s="284" t="s">
        <v>1247</v>
      </c>
      <c r="I130" s="284" t="s">
        <v>1235</v>
      </c>
      <c r="J130" s="284">
        <v>15</v>
      </c>
      <c r="K130" s="306"/>
    </row>
    <row r="131" spans="2:11" s="1" customFormat="1" ht="15" customHeight="1">
      <c r="B131" s="303"/>
      <c r="C131" s="284" t="s">
        <v>1248</v>
      </c>
      <c r="D131" s="284"/>
      <c r="E131" s="284"/>
      <c r="F131" s="285" t="s">
        <v>1239</v>
      </c>
      <c r="G131" s="284"/>
      <c r="H131" s="284" t="s">
        <v>1249</v>
      </c>
      <c r="I131" s="284" t="s">
        <v>1235</v>
      </c>
      <c r="J131" s="284">
        <v>20</v>
      </c>
      <c r="K131" s="306"/>
    </row>
    <row r="132" spans="2:11" s="1" customFormat="1" ht="15" customHeight="1">
      <c r="B132" s="303"/>
      <c r="C132" s="284" t="s">
        <v>1250</v>
      </c>
      <c r="D132" s="284"/>
      <c r="E132" s="284"/>
      <c r="F132" s="285" t="s">
        <v>1239</v>
      </c>
      <c r="G132" s="284"/>
      <c r="H132" s="284" t="s">
        <v>1251</v>
      </c>
      <c r="I132" s="284" t="s">
        <v>1235</v>
      </c>
      <c r="J132" s="284">
        <v>20</v>
      </c>
      <c r="K132" s="306"/>
    </row>
    <row r="133" spans="2:11" s="1" customFormat="1" ht="15" customHeight="1">
      <c r="B133" s="303"/>
      <c r="C133" s="260" t="s">
        <v>1238</v>
      </c>
      <c r="D133" s="260"/>
      <c r="E133" s="260"/>
      <c r="F133" s="281" t="s">
        <v>1239</v>
      </c>
      <c r="G133" s="260"/>
      <c r="H133" s="260" t="s">
        <v>1273</v>
      </c>
      <c r="I133" s="260" t="s">
        <v>1235</v>
      </c>
      <c r="J133" s="260">
        <v>50</v>
      </c>
      <c r="K133" s="306"/>
    </row>
    <row r="134" spans="2:11" s="1" customFormat="1" ht="15" customHeight="1">
      <c r="B134" s="303"/>
      <c r="C134" s="260" t="s">
        <v>1252</v>
      </c>
      <c r="D134" s="260"/>
      <c r="E134" s="260"/>
      <c r="F134" s="281" t="s">
        <v>1239</v>
      </c>
      <c r="G134" s="260"/>
      <c r="H134" s="260" t="s">
        <v>1273</v>
      </c>
      <c r="I134" s="260" t="s">
        <v>1235</v>
      </c>
      <c r="J134" s="260">
        <v>50</v>
      </c>
      <c r="K134" s="306"/>
    </row>
    <row r="135" spans="2:11" s="1" customFormat="1" ht="15" customHeight="1">
      <c r="B135" s="303"/>
      <c r="C135" s="260" t="s">
        <v>1258</v>
      </c>
      <c r="D135" s="260"/>
      <c r="E135" s="260"/>
      <c r="F135" s="281" t="s">
        <v>1239</v>
      </c>
      <c r="G135" s="260"/>
      <c r="H135" s="260" t="s">
        <v>1273</v>
      </c>
      <c r="I135" s="260" t="s">
        <v>1235</v>
      </c>
      <c r="J135" s="260">
        <v>50</v>
      </c>
      <c r="K135" s="306"/>
    </row>
    <row r="136" spans="2:11" s="1" customFormat="1" ht="15" customHeight="1">
      <c r="B136" s="303"/>
      <c r="C136" s="260" t="s">
        <v>1260</v>
      </c>
      <c r="D136" s="260"/>
      <c r="E136" s="260"/>
      <c r="F136" s="281" t="s">
        <v>1239</v>
      </c>
      <c r="G136" s="260"/>
      <c r="H136" s="260" t="s">
        <v>1273</v>
      </c>
      <c r="I136" s="260" t="s">
        <v>1235</v>
      </c>
      <c r="J136" s="260">
        <v>50</v>
      </c>
      <c r="K136" s="306"/>
    </row>
    <row r="137" spans="2:11" s="1" customFormat="1" ht="15" customHeight="1">
      <c r="B137" s="303"/>
      <c r="C137" s="260" t="s">
        <v>1261</v>
      </c>
      <c r="D137" s="260"/>
      <c r="E137" s="260"/>
      <c r="F137" s="281" t="s">
        <v>1239</v>
      </c>
      <c r="G137" s="260"/>
      <c r="H137" s="260" t="s">
        <v>1286</v>
      </c>
      <c r="I137" s="260" t="s">
        <v>1235</v>
      </c>
      <c r="J137" s="260">
        <v>255</v>
      </c>
      <c r="K137" s="306"/>
    </row>
    <row r="138" spans="2:11" s="1" customFormat="1" ht="15" customHeight="1">
      <c r="B138" s="303"/>
      <c r="C138" s="260" t="s">
        <v>1263</v>
      </c>
      <c r="D138" s="260"/>
      <c r="E138" s="260"/>
      <c r="F138" s="281" t="s">
        <v>1233</v>
      </c>
      <c r="G138" s="260"/>
      <c r="H138" s="260" t="s">
        <v>1287</v>
      </c>
      <c r="I138" s="260" t="s">
        <v>1265</v>
      </c>
      <c r="J138" s="260"/>
      <c r="K138" s="306"/>
    </row>
    <row r="139" spans="2:11" s="1" customFormat="1" ht="15" customHeight="1">
      <c r="B139" s="303"/>
      <c r="C139" s="260" t="s">
        <v>1266</v>
      </c>
      <c r="D139" s="260"/>
      <c r="E139" s="260"/>
      <c r="F139" s="281" t="s">
        <v>1233</v>
      </c>
      <c r="G139" s="260"/>
      <c r="H139" s="260" t="s">
        <v>1288</v>
      </c>
      <c r="I139" s="260" t="s">
        <v>1268</v>
      </c>
      <c r="J139" s="260"/>
      <c r="K139" s="306"/>
    </row>
    <row r="140" spans="2:11" s="1" customFormat="1" ht="15" customHeight="1">
      <c r="B140" s="303"/>
      <c r="C140" s="260" t="s">
        <v>1269</v>
      </c>
      <c r="D140" s="260"/>
      <c r="E140" s="260"/>
      <c r="F140" s="281" t="s">
        <v>1233</v>
      </c>
      <c r="G140" s="260"/>
      <c r="H140" s="260" t="s">
        <v>1269</v>
      </c>
      <c r="I140" s="260" t="s">
        <v>1268</v>
      </c>
      <c r="J140" s="260"/>
      <c r="K140" s="306"/>
    </row>
    <row r="141" spans="2:11" s="1" customFormat="1" ht="15" customHeight="1">
      <c r="B141" s="303"/>
      <c r="C141" s="260" t="s">
        <v>39</v>
      </c>
      <c r="D141" s="260"/>
      <c r="E141" s="260"/>
      <c r="F141" s="281" t="s">
        <v>1233</v>
      </c>
      <c r="G141" s="260"/>
      <c r="H141" s="260" t="s">
        <v>1289</v>
      </c>
      <c r="I141" s="260" t="s">
        <v>1268</v>
      </c>
      <c r="J141" s="260"/>
      <c r="K141" s="306"/>
    </row>
    <row r="142" spans="2:11" s="1" customFormat="1" ht="15" customHeight="1">
      <c r="B142" s="303"/>
      <c r="C142" s="260" t="s">
        <v>1290</v>
      </c>
      <c r="D142" s="260"/>
      <c r="E142" s="260"/>
      <c r="F142" s="281" t="s">
        <v>1233</v>
      </c>
      <c r="G142" s="260"/>
      <c r="H142" s="260" t="s">
        <v>1291</v>
      </c>
      <c r="I142" s="260" t="s">
        <v>1268</v>
      </c>
      <c r="J142" s="260"/>
      <c r="K142" s="306"/>
    </row>
    <row r="143" spans="2:11" s="1" customFormat="1" ht="15" customHeight="1">
      <c r="B143" s="307"/>
      <c r="C143" s="308"/>
      <c r="D143" s="308"/>
      <c r="E143" s="308"/>
      <c r="F143" s="308"/>
      <c r="G143" s="308"/>
      <c r="H143" s="308"/>
      <c r="I143" s="308"/>
      <c r="J143" s="308"/>
      <c r="K143" s="309"/>
    </row>
    <row r="144" spans="2:11" s="1" customFormat="1" ht="18.75" customHeight="1">
      <c r="B144" s="294"/>
      <c r="C144" s="294"/>
      <c r="D144" s="294"/>
      <c r="E144" s="294"/>
      <c r="F144" s="295"/>
      <c r="G144" s="294"/>
      <c r="H144" s="294"/>
      <c r="I144" s="294"/>
      <c r="J144" s="294"/>
      <c r="K144" s="294"/>
    </row>
    <row r="145" spans="2:11" s="1" customFormat="1" ht="18.75" customHeight="1">
      <c r="B145" s="267"/>
      <c r="C145" s="267"/>
      <c r="D145" s="267"/>
      <c r="E145" s="267"/>
      <c r="F145" s="267"/>
      <c r="G145" s="267"/>
      <c r="H145" s="267"/>
      <c r="I145" s="267"/>
      <c r="J145" s="267"/>
      <c r="K145" s="267"/>
    </row>
    <row r="146" spans="2:11" s="1" customFormat="1" ht="7.5" customHeight="1">
      <c r="B146" s="268"/>
      <c r="C146" s="269"/>
      <c r="D146" s="269"/>
      <c r="E146" s="269"/>
      <c r="F146" s="269"/>
      <c r="G146" s="269"/>
      <c r="H146" s="269"/>
      <c r="I146" s="269"/>
      <c r="J146" s="269"/>
      <c r="K146" s="270"/>
    </row>
    <row r="147" spans="2:11" s="1" customFormat="1" ht="45" customHeight="1">
      <c r="B147" s="271"/>
      <c r="C147" s="396" t="s">
        <v>1292</v>
      </c>
      <c r="D147" s="396"/>
      <c r="E147" s="396"/>
      <c r="F147" s="396"/>
      <c r="G147" s="396"/>
      <c r="H147" s="396"/>
      <c r="I147" s="396"/>
      <c r="J147" s="396"/>
      <c r="K147" s="272"/>
    </row>
    <row r="148" spans="2:11" s="1" customFormat="1" ht="17.25" customHeight="1">
      <c r="B148" s="271"/>
      <c r="C148" s="273" t="s">
        <v>1227</v>
      </c>
      <c r="D148" s="273"/>
      <c r="E148" s="273"/>
      <c r="F148" s="273" t="s">
        <v>1228</v>
      </c>
      <c r="G148" s="274"/>
      <c r="H148" s="273" t="s">
        <v>55</v>
      </c>
      <c r="I148" s="273" t="s">
        <v>58</v>
      </c>
      <c r="J148" s="273" t="s">
        <v>1229</v>
      </c>
      <c r="K148" s="272"/>
    </row>
    <row r="149" spans="2:11" s="1" customFormat="1" ht="17.25" customHeight="1">
      <c r="B149" s="271"/>
      <c r="C149" s="275" t="s">
        <v>1230</v>
      </c>
      <c r="D149" s="275"/>
      <c r="E149" s="275"/>
      <c r="F149" s="276" t="s">
        <v>1231</v>
      </c>
      <c r="G149" s="277"/>
      <c r="H149" s="275"/>
      <c r="I149" s="275"/>
      <c r="J149" s="275" t="s">
        <v>1232</v>
      </c>
      <c r="K149" s="272"/>
    </row>
    <row r="150" spans="2:11" s="1" customFormat="1" ht="5.25" customHeight="1">
      <c r="B150" s="283"/>
      <c r="C150" s="278"/>
      <c r="D150" s="278"/>
      <c r="E150" s="278"/>
      <c r="F150" s="278"/>
      <c r="G150" s="279"/>
      <c r="H150" s="278"/>
      <c r="I150" s="278"/>
      <c r="J150" s="278"/>
      <c r="K150" s="306"/>
    </row>
    <row r="151" spans="2:11" s="1" customFormat="1" ht="15" customHeight="1">
      <c r="B151" s="283"/>
      <c r="C151" s="310" t="s">
        <v>1236</v>
      </c>
      <c r="D151" s="260"/>
      <c r="E151" s="260"/>
      <c r="F151" s="311" t="s">
        <v>1233</v>
      </c>
      <c r="G151" s="260"/>
      <c r="H151" s="310" t="s">
        <v>1273</v>
      </c>
      <c r="I151" s="310" t="s">
        <v>1235</v>
      </c>
      <c r="J151" s="310">
        <v>120</v>
      </c>
      <c r="K151" s="306"/>
    </row>
    <row r="152" spans="2:11" s="1" customFormat="1" ht="15" customHeight="1">
      <c r="B152" s="283"/>
      <c r="C152" s="310" t="s">
        <v>1282</v>
      </c>
      <c r="D152" s="260"/>
      <c r="E152" s="260"/>
      <c r="F152" s="311" t="s">
        <v>1233</v>
      </c>
      <c r="G152" s="260"/>
      <c r="H152" s="310" t="s">
        <v>1293</v>
      </c>
      <c r="I152" s="310" t="s">
        <v>1235</v>
      </c>
      <c r="J152" s="310" t="s">
        <v>1284</v>
      </c>
      <c r="K152" s="306"/>
    </row>
    <row r="153" spans="2:11" s="1" customFormat="1" ht="15" customHeight="1">
      <c r="B153" s="283"/>
      <c r="C153" s="310" t="s">
        <v>84</v>
      </c>
      <c r="D153" s="260"/>
      <c r="E153" s="260"/>
      <c r="F153" s="311" t="s">
        <v>1233</v>
      </c>
      <c r="G153" s="260"/>
      <c r="H153" s="310" t="s">
        <v>1294</v>
      </c>
      <c r="I153" s="310" t="s">
        <v>1235</v>
      </c>
      <c r="J153" s="310" t="s">
        <v>1284</v>
      </c>
      <c r="K153" s="306"/>
    </row>
    <row r="154" spans="2:11" s="1" customFormat="1" ht="15" customHeight="1">
      <c r="B154" s="283"/>
      <c r="C154" s="310" t="s">
        <v>1238</v>
      </c>
      <c r="D154" s="260"/>
      <c r="E154" s="260"/>
      <c r="F154" s="311" t="s">
        <v>1239</v>
      </c>
      <c r="G154" s="260"/>
      <c r="H154" s="310" t="s">
        <v>1273</v>
      </c>
      <c r="I154" s="310" t="s">
        <v>1235</v>
      </c>
      <c r="J154" s="310">
        <v>50</v>
      </c>
      <c r="K154" s="306"/>
    </row>
    <row r="155" spans="2:11" s="1" customFormat="1" ht="15" customHeight="1">
      <c r="B155" s="283"/>
      <c r="C155" s="310" t="s">
        <v>1241</v>
      </c>
      <c r="D155" s="260"/>
      <c r="E155" s="260"/>
      <c r="F155" s="311" t="s">
        <v>1233</v>
      </c>
      <c r="G155" s="260"/>
      <c r="H155" s="310" t="s">
        <v>1273</v>
      </c>
      <c r="I155" s="310" t="s">
        <v>1243</v>
      </c>
      <c r="J155" s="310"/>
      <c r="K155" s="306"/>
    </row>
    <row r="156" spans="2:11" s="1" customFormat="1" ht="15" customHeight="1">
      <c r="B156" s="283"/>
      <c r="C156" s="310" t="s">
        <v>1252</v>
      </c>
      <c r="D156" s="260"/>
      <c r="E156" s="260"/>
      <c r="F156" s="311" t="s">
        <v>1239</v>
      </c>
      <c r="G156" s="260"/>
      <c r="H156" s="310" t="s">
        <v>1273</v>
      </c>
      <c r="I156" s="310" t="s">
        <v>1235</v>
      </c>
      <c r="J156" s="310">
        <v>50</v>
      </c>
      <c r="K156" s="306"/>
    </row>
    <row r="157" spans="2:11" s="1" customFormat="1" ht="15" customHeight="1">
      <c r="B157" s="283"/>
      <c r="C157" s="310" t="s">
        <v>1260</v>
      </c>
      <c r="D157" s="260"/>
      <c r="E157" s="260"/>
      <c r="F157" s="311" t="s">
        <v>1239</v>
      </c>
      <c r="G157" s="260"/>
      <c r="H157" s="310" t="s">
        <v>1273</v>
      </c>
      <c r="I157" s="310" t="s">
        <v>1235</v>
      </c>
      <c r="J157" s="310">
        <v>50</v>
      </c>
      <c r="K157" s="306"/>
    </row>
    <row r="158" spans="2:11" s="1" customFormat="1" ht="15" customHeight="1">
      <c r="B158" s="283"/>
      <c r="C158" s="310" t="s">
        <v>1258</v>
      </c>
      <c r="D158" s="260"/>
      <c r="E158" s="260"/>
      <c r="F158" s="311" t="s">
        <v>1239</v>
      </c>
      <c r="G158" s="260"/>
      <c r="H158" s="310" t="s">
        <v>1273</v>
      </c>
      <c r="I158" s="310" t="s">
        <v>1235</v>
      </c>
      <c r="J158" s="310">
        <v>50</v>
      </c>
      <c r="K158" s="306"/>
    </row>
    <row r="159" spans="2:11" s="1" customFormat="1" ht="15" customHeight="1">
      <c r="B159" s="283"/>
      <c r="C159" s="310" t="s">
        <v>109</v>
      </c>
      <c r="D159" s="260"/>
      <c r="E159" s="260"/>
      <c r="F159" s="311" t="s">
        <v>1233</v>
      </c>
      <c r="G159" s="260"/>
      <c r="H159" s="310" t="s">
        <v>1295</v>
      </c>
      <c r="I159" s="310" t="s">
        <v>1235</v>
      </c>
      <c r="J159" s="310" t="s">
        <v>1296</v>
      </c>
      <c r="K159" s="306"/>
    </row>
    <row r="160" spans="2:11" s="1" customFormat="1" ht="15" customHeight="1">
      <c r="B160" s="283"/>
      <c r="C160" s="310" t="s">
        <v>1297</v>
      </c>
      <c r="D160" s="260"/>
      <c r="E160" s="260"/>
      <c r="F160" s="311" t="s">
        <v>1233</v>
      </c>
      <c r="G160" s="260"/>
      <c r="H160" s="310" t="s">
        <v>1298</v>
      </c>
      <c r="I160" s="310" t="s">
        <v>1268</v>
      </c>
      <c r="J160" s="310"/>
      <c r="K160" s="306"/>
    </row>
    <row r="161" spans="2:11" s="1" customFormat="1" ht="15" customHeight="1">
      <c r="B161" s="312"/>
      <c r="C161" s="292"/>
      <c r="D161" s="292"/>
      <c r="E161" s="292"/>
      <c r="F161" s="292"/>
      <c r="G161" s="292"/>
      <c r="H161" s="292"/>
      <c r="I161" s="292"/>
      <c r="J161" s="292"/>
      <c r="K161" s="313"/>
    </row>
    <row r="162" spans="2:11" s="1" customFormat="1" ht="18.75" customHeight="1">
      <c r="B162" s="294"/>
      <c r="C162" s="304"/>
      <c r="D162" s="304"/>
      <c r="E162" s="304"/>
      <c r="F162" s="314"/>
      <c r="G162" s="304"/>
      <c r="H162" s="304"/>
      <c r="I162" s="304"/>
      <c r="J162" s="304"/>
      <c r="K162" s="294"/>
    </row>
    <row r="163" spans="2:11" s="1" customFormat="1" ht="18.75" customHeight="1">
      <c r="B163" s="267"/>
      <c r="C163" s="267"/>
      <c r="D163" s="267"/>
      <c r="E163" s="267"/>
      <c r="F163" s="267"/>
      <c r="G163" s="267"/>
      <c r="H163" s="267"/>
      <c r="I163" s="267"/>
      <c r="J163" s="267"/>
      <c r="K163" s="267"/>
    </row>
    <row r="164" spans="2:11" s="1" customFormat="1" ht="7.5" customHeight="1">
      <c r="B164" s="249"/>
      <c r="C164" s="250"/>
      <c r="D164" s="250"/>
      <c r="E164" s="250"/>
      <c r="F164" s="250"/>
      <c r="G164" s="250"/>
      <c r="H164" s="250"/>
      <c r="I164" s="250"/>
      <c r="J164" s="250"/>
      <c r="K164" s="251"/>
    </row>
    <row r="165" spans="2:11" s="1" customFormat="1" ht="45" customHeight="1">
      <c r="B165" s="252"/>
      <c r="C165" s="394" t="s">
        <v>1299</v>
      </c>
      <c r="D165" s="394"/>
      <c r="E165" s="394"/>
      <c r="F165" s="394"/>
      <c r="G165" s="394"/>
      <c r="H165" s="394"/>
      <c r="I165" s="394"/>
      <c r="J165" s="394"/>
      <c r="K165" s="253"/>
    </row>
    <row r="166" spans="2:11" s="1" customFormat="1" ht="17.25" customHeight="1">
      <c r="B166" s="252"/>
      <c r="C166" s="273" t="s">
        <v>1227</v>
      </c>
      <c r="D166" s="273"/>
      <c r="E166" s="273"/>
      <c r="F166" s="273" t="s">
        <v>1228</v>
      </c>
      <c r="G166" s="315"/>
      <c r="H166" s="316" t="s">
        <v>55</v>
      </c>
      <c r="I166" s="316" t="s">
        <v>58</v>
      </c>
      <c r="J166" s="273" t="s">
        <v>1229</v>
      </c>
      <c r="K166" s="253"/>
    </row>
    <row r="167" spans="2:11" s="1" customFormat="1" ht="17.25" customHeight="1">
      <c r="B167" s="254"/>
      <c r="C167" s="275" t="s">
        <v>1230</v>
      </c>
      <c r="D167" s="275"/>
      <c r="E167" s="275"/>
      <c r="F167" s="276" t="s">
        <v>1231</v>
      </c>
      <c r="G167" s="317"/>
      <c r="H167" s="318"/>
      <c r="I167" s="318"/>
      <c r="J167" s="275" t="s">
        <v>1232</v>
      </c>
      <c r="K167" s="255"/>
    </row>
    <row r="168" spans="2:11" s="1" customFormat="1" ht="5.25" customHeight="1">
      <c r="B168" s="283"/>
      <c r="C168" s="278"/>
      <c r="D168" s="278"/>
      <c r="E168" s="278"/>
      <c r="F168" s="278"/>
      <c r="G168" s="279"/>
      <c r="H168" s="278"/>
      <c r="I168" s="278"/>
      <c r="J168" s="278"/>
      <c r="K168" s="306"/>
    </row>
    <row r="169" spans="2:11" s="1" customFormat="1" ht="15" customHeight="1">
      <c r="B169" s="283"/>
      <c r="C169" s="260" t="s">
        <v>1236</v>
      </c>
      <c r="D169" s="260"/>
      <c r="E169" s="260"/>
      <c r="F169" s="281" t="s">
        <v>1233</v>
      </c>
      <c r="G169" s="260"/>
      <c r="H169" s="260" t="s">
        <v>1273</v>
      </c>
      <c r="I169" s="260" t="s">
        <v>1235</v>
      </c>
      <c r="J169" s="260">
        <v>120</v>
      </c>
      <c r="K169" s="306"/>
    </row>
    <row r="170" spans="2:11" s="1" customFormat="1" ht="15" customHeight="1">
      <c r="B170" s="283"/>
      <c r="C170" s="260" t="s">
        <v>1282</v>
      </c>
      <c r="D170" s="260"/>
      <c r="E170" s="260"/>
      <c r="F170" s="281" t="s">
        <v>1233</v>
      </c>
      <c r="G170" s="260"/>
      <c r="H170" s="260" t="s">
        <v>1283</v>
      </c>
      <c r="I170" s="260" t="s">
        <v>1235</v>
      </c>
      <c r="J170" s="260" t="s">
        <v>1284</v>
      </c>
      <c r="K170" s="306"/>
    </row>
    <row r="171" spans="2:11" s="1" customFormat="1" ht="15" customHeight="1">
      <c r="B171" s="283"/>
      <c r="C171" s="260" t="s">
        <v>84</v>
      </c>
      <c r="D171" s="260"/>
      <c r="E171" s="260"/>
      <c r="F171" s="281" t="s">
        <v>1233</v>
      </c>
      <c r="G171" s="260"/>
      <c r="H171" s="260" t="s">
        <v>1300</v>
      </c>
      <c r="I171" s="260" t="s">
        <v>1235</v>
      </c>
      <c r="J171" s="260" t="s">
        <v>1284</v>
      </c>
      <c r="K171" s="306"/>
    </row>
    <row r="172" spans="2:11" s="1" customFormat="1" ht="15" customHeight="1">
      <c r="B172" s="283"/>
      <c r="C172" s="260" t="s">
        <v>1238</v>
      </c>
      <c r="D172" s="260"/>
      <c r="E172" s="260"/>
      <c r="F172" s="281" t="s">
        <v>1239</v>
      </c>
      <c r="G172" s="260"/>
      <c r="H172" s="260" t="s">
        <v>1300</v>
      </c>
      <c r="I172" s="260" t="s">
        <v>1235</v>
      </c>
      <c r="J172" s="260">
        <v>50</v>
      </c>
      <c r="K172" s="306"/>
    </row>
    <row r="173" spans="2:11" s="1" customFormat="1" ht="15" customHeight="1">
      <c r="B173" s="283"/>
      <c r="C173" s="260" t="s">
        <v>1241</v>
      </c>
      <c r="D173" s="260"/>
      <c r="E173" s="260"/>
      <c r="F173" s="281" t="s">
        <v>1233</v>
      </c>
      <c r="G173" s="260"/>
      <c r="H173" s="260" t="s">
        <v>1300</v>
      </c>
      <c r="I173" s="260" t="s">
        <v>1243</v>
      </c>
      <c r="J173" s="260"/>
      <c r="K173" s="306"/>
    </row>
    <row r="174" spans="2:11" s="1" customFormat="1" ht="15" customHeight="1">
      <c r="B174" s="283"/>
      <c r="C174" s="260" t="s">
        <v>1252</v>
      </c>
      <c r="D174" s="260"/>
      <c r="E174" s="260"/>
      <c r="F174" s="281" t="s">
        <v>1239</v>
      </c>
      <c r="G174" s="260"/>
      <c r="H174" s="260" t="s">
        <v>1300</v>
      </c>
      <c r="I174" s="260" t="s">
        <v>1235</v>
      </c>
      <c r="J174" s="260">
        <v>50</v>
      </c>
      <c r="K174" s="306"/>
    </row>
    <row r="175" spans="2:11" s="1" customFormat="1" ht="15" customHeight="1">
      <c r="B175" s="283"/>
      <c r="C175" s="260" t="s">
        <v>1260</v>
      </c>
      <c r="D175" s="260"/>
      <c r="E175" s="260"/>
      <c r="F175" s="281" t="s">
        <v>1239</v>
      </c>
      <c r="G175" s="260"/>
      <c r="H175" s="260" t="s">
        <v>1300</v>
      </c>
      <c r="I175" s="260" t="s">
        <v>1235</v>
      </c>
      <c r="J175" s="260">
        <v>50</v>
      </c>
      <c r="K175" s="306"/>
    </row>
    <row r="176" spans="2:11" s="1" customFormat="1" ht="15" customHeight="1">
      <c r="B176" s="283"/>
      <c r="C176" s="260" t="s">
        <v>1258</v>
      </c>
      <c r="D176" s="260"/>
      <c r="E176" s="260"/>
      <c r="F176" s="281" t="s">
        <v>1239</v>
      </c>
      <c r="G176" s="260"/>
      <c r="H176" s="260" t="s">
        <v>1300</v>
      </c>
      <c r="I176" s="260" t="s">
        <v>1235</v>
      </c>
      <c r="J176" s="260">
        <v>50</v>
      </c>
      <c r="K176" s="306"/>
    </row>
    <row r="177" spans="2:11" s="1" customFormat="1" ht="15" customHeight="1">
      <c r="B177" s="283"/>
      <c r="C177" s="260" t="s">
        <v>123</v>
      </c>
      <c r="D177" s="260"/>
      <c r="E177" s="260"/>
      <c r="F177" s="281" t="s">
        <v>1233</v>
      </c>
      <c r="G177" s="260"/>
      <c r="H177" s="260" t="s">
        <v>1301</v>
      </c>
      <c r="I177" s="260" t="s">
        <v>1302</v>
      </c>
      <c r="J177" s="260"/>
      <c r="K177" s="306"/>
    </row>
    <row r="178" spans="2:11" s="1" customFormat="1" ht="15" customHeight="1">
      <c r="B178" s="283"/>
      <c r="C178" s="260" t="s">
        <v>58</v>
      </c>
      <c r="D178" s="260"/>
      <c r="E178" s="260"/>
      <c r="F178" s="281" t="s">
        <v>1233</v>
      </c>
      <c r="G178" s="260"/>
      <c r="H178" s="260" t="s">
        <v>1303</v>
      </c>
      <c r="I178" s="260" t="s">
        <v>1304</v>
      </c>
      <c r="J178" s="260">
        <v>1</v>
      </c>
      <c r="K178" s="306"/>
    </row>
    <row r="179" spans="2:11" s="1" customFormat="1" ht="15" customHeight="1">
      <c r="B179" s="283"/>
      <c r="C179" s="260" t="s">
        <v>54</v>
      </c>
      <c r="D179" s="260"/>
      <c r="E179" s="260"/>
      <c r="F179" s="281" t="s">
        <v>1233</v>
      </c>
      <c r="G179" s="260"/>
      <c r="H179" s="260" t="s">
        <v>1305</v>
      </c>
      <c r="I179" s="260" t="s">
        <v>1235</v>
      </c>
      <c r="J179" s="260">
        <v>20</v>
      </c>
      <c r="K179" s="306"/>
    </row>
    <row r="180" spans="2:11" s="1" customFormat="1" ht="15" customHeight="1">
      <c r="B180" s="283"/>
      <c r="C180" s="260" t="s">
        <v>55</v>
      </c>
      <c r="D180" s="260"/>
      <c r="E180" s="260"/>
      <c r="F180" s="281" t="s">
        <v>1233</v>
      </c>
      <c r="G180" s="260"/>
      <c r="H180" s="260" t="s">
        <v>1306</v>
      </c>
      <c r="I180" s="260" t="s">
        <v>1235</v>
      </c>
      <c r="J180" s="260">
        <v>255</v>
      </c>
      <c r="K180" s="306"/>
    </row>
    <row r="181" spans="2:11" s="1" customFormat="1" ht="15" customHeight="1">
      <c r="B181" s="283"/>
      <c r="C181" s="260" t="s">
        <v>124</v>
      </c>
      <c r="D181" s="260"/>
      <c r="E181" s="260"/>
      <c r="F181" s="281" t="s">
        <v>1233</v>
      </c>
      <c r="G181" s="260"/>
      <c r="H181" s="260" t="s">
        <v>1197</v>
      </c>
      <c r="I181" s="260" t="s">
        <v>1235</v>
      </c>
      <c r="J181" s="260">
        <v>10</v>
      </c>
      <c r="K181" s="306"/>
    </row>
    <row r="182" spans="2:11" s="1" customFormat="1" ht="15" customHeight="1">
      <c r="B182" s="283"/>
      <c r="C182" s="260" t="s">
        <v>125</v>
      </c>
      <c r="D182" s="260"/>
      <c r="E182" s="260"/>
      <c r="F182" s="281" t="s">
        <v>1233</v>
      </c>
      <c r="G182" s="260"/>
      <c r="H182" s="260" t="s">
        <v>1307</v>
      </c>
      <c r="I182" s="260" t="s">
        <v>1268</v>
      </c>
      <c r="J182" s="260"/>
      <c r="K182" s="306"/>
    </row>
    <row r="183" spans="2:11" s="1" customFormat="1" ht="15" customHeight="1">
      <c r="B183" s="283"/>
      <c r="C183" s="260" t="s">
        <v>1308</v>
      </c>
      <c r="D183" s="260"/>
      <c r="E183" s="260"/>
      <c r="F183" s="281" t="s">
        <v>1233</v>
      </c>
      <c r="G183" s="260"/>
      <c r="H183" s="260" t="s">
        <v>1309</v>
      </c>
      <c r="I183" s="260" t="s">
        <v>1268</v>
      </c>
      <c r="J183" s="260"/>
      <c r="K183" s="306"/>
    </row>
    <row r="184" spans="2:11" s="1" customFormat="1" ht="15" customHeight="1">
      <c r="B184" s="283"/>
      <c r="C184" s="260" t="s">
        <v>1297</v>
      </c>
      <c r="D184" s="260"/>
      <c r="E184" s="260"/>
      <c r="F184" s="281" t="s">
        <v>1233</v>
      </c>
      <c r="G184" s="260"/>
      <c r="H184" s="260" t="s">
        <v>1310</v>
      </c>
      <c r="I184" s="260" t="s">
        <v>1268</v>
      </c>
      <c r="J184" s="260"/>
      <c r="K184" s="306"/>
    </row>
    <row r="185" spans="2:11" s="1" customFormat="1" ht="15" customHeight="1">
      <c r="B185" s="283"/>
      <c r="C185" s="260" t="s">
        <v>127</v>
      </c>
      <c r="D185" s="260"/>
      <c r="E185" s="260"/>
      <c r="F185" s="281" t="s">
        <v>1239</v>
      </c>
      <c r="G185" s="260"/>
      <c r="H185" s="260" t="s">
        <v>1311</v>
      </c>
      <c r="I185" s="260" t="s">
        <v>1235</v>
      </c>
      <c r="J185" s="260">
        <v>50</v>
      </c>
      <c r="K185" s="306"/>
    </row>
    <row r="186" spans="2:11" s="1" customFormat="1" ht="15" customHeight="1">
      <c r="B186" s="283"/>
      <c r="C186" s="260" t="s">
        <v>1312</v>
      </c>
      <c r="D186" s="260"/>
      <c r="E186" s="260"/>
      <c r="F186" s="281" t="s">
        <v>1239</v>
      </c>
      <c r="G186" s="260"/>
      <c r="H186" s="260" t="s">
        <v>1313</v>
      </c>
      <c r="I186" s="260" t="s">
        <v>1314</v>
      </c>
      <c r="J186" s="260"/>
      <c r="K186" s="306"/>
    </row>
    <row r="187" spans="2:11" s="1" customFormat="1" ht="15" customHeight="1">
      <c r="B187" s="283"/>
      <c r="C187" s="260" t="s">
        <v>1315</v>
      </c>
      <c r="D187" s="260"/>
      <c r="E187" s="260"/>
      <c r="F187" s="281" t="s">
        <v>1239</v>
      </c>
      <c r="G187" s="260"/>
      <c r="H187" s="260" t="s">
        <v>1316</v>
      </c>
      <c r="I187" s="260" t="s">
        <v>1314</v>
      </c>
      <c r="J187" s="260"/>
      <c r="K187" s="306"/>
    </row>
    <row r="188" spans="2:11" s="1" customFormat="1" ht="15" customHeight="1">
      <c r="B188" s="283"/>
      <c r="C188" s="260" t="s">
        <v>1317</v>
      </c>
      <c r="D188" s="260"/>
      <c r="E188" s="260"/>
      <c r="F188" s="281" t="s">
        <v>1239</v>
      </c>
      <c r="G188" s="260"/>
      <c r="H188" s="260" t="s">
        <v>1318</v>
      </c>
      <c r="I188" s="260" t="s">
        <v>1314</v>
      </c>
      <c r="J188" s="260"/>
      <c r="K188" s="306"/>
    </row>
    <row r="189" spans="2:11" s="1" customFormat="1" ht="15" customHeight="1">
      <c r="B189" s="283"/>
      <c r="C189" s="319" t="s">
        <v>1319</v>
      </c>
      <c r="D189" s="260"/>
      <c r="E189" s="260"/>
      <c r="F189" s="281" t="s">
        <v>1239</v>
      </c>
      <c r="G189" s="260"/>
      <c r="H189" s="260" t="s">
        <v>1320</v>
      </c>
      <c r="I189" s="260" t="s">
        <v>1321</v>
      </c>
      <c r="J189" s="320" t="s">
        <v>1322</v>
      </c>
      <c r="K189" s="306"/>
    </row>
    <row r="190" spans="2:11" s="17" customFormat="1" ht="15" customHeight="1">
      <c r="B190" s="321"/>
      <c r="C190" s="322" t="s">
        <v>1323</v>
      </c>
      <c r="D190" s="323"/>
      <c r="E190" s="323"/>
      <c r="F190" s="324" t="s">
        <v>1239</v>
      </c>
      <c r="G190" s="323"/>
      <c r="H190" s="323" t="s">
        <v>1324</v>
      </c>
      <c r="I190" s="323" t="s">
        <v>1321</v>
      </c>
      <c r="J190" s="325" t="s">
        <v>1322</v>
      </c>
      <c r="K190" s="326"/>
    </row>
    <row r="191" spans="2:11" s="1" customFormat="1" ht="15" customHeight="1">
      <c r="B191" s="283"/>
      <c r="C191" s="319" t="s">
        <v>43</v>
      </c>
      <c r="D191" s="260"/>
      <c r="E191" s="260"/>
      <c r="F191" s="281" t="s">
        <v>1233</v>
      </c>
      <c r="G191" s="260"/>
      <c r="H191" s="257" t="s">
        <v>1325</v>
      </c>
      <c r="I191" s="260" t="s">
        <v>1326</v>
      </c>
      <c r="J191" s="260"/>
      <c r="K191" s="306"/>
    </row>
    <row r="192" spans="2:11" s="1" customFormat="1" ht="15" customHeight="1">
      <c r="B192" s="283"/>
      <c r="C192" s="319" t="s">
        <v>1327</v>
      </c>
      <c r="D192" s="260"/>
      <c r="E192" s="260"/>
      <c r="F192" s="281" t="s">
        <v>1233</v>
      </c>
      <c r="G192" s="260"/>
      <c r="H192" s="260" t="s">
        <v>1328</v>
      </c>
      <c r="I192" s="260" t="s">
        <v>1268</v>
      </c>
      <c r="J192" s="260"/>
      <c r="K192" s="306"/>
    </row>
    <row r="193" spans="2:11" s="1" customFormat="1" ht="15" customHeight="1">
      <c r="B193" s="283"/>
      <c r="C193" s="319" t="s">
        <v>1329</v>
      </c>
      <c r="D193" s="260"/>
      <c r="E193" s="260"/>
      <c r="F193" s="281" t="s">
        <v>1233</v>
      </c>
      <c r="G193" s="260"/>
      <c r="H193" s="260" t="s">
        <v>1330</v>
      </c>
      <c r="I193" s="260" t="s">
        <v>1268</v>
      </c>
      <c r="J193" s="260"/>
      <c r="K193" s="306"/>
    </row>
    <row r="194" spans="2:11" s="1" customFormat="1" ht="15" customHeight="1">
      <c r="B194" s="283"/>
      <c r="C194" s="319" t="s">
        <v>1331</v>
      </c>
      <c r="D194" s="260"/>
      <c r="E194" s="260"/>
      <c r="F194" s="281" t="s">
        <v>1239</v>
      </c>
      <c r="G194" s="260"/>
      <c r="H194" s="260" t="s">
        <v>1332</v>
      </c>
      <c r="I194" s="260" t="s">
        <v>1268</v>
      </c>
      <c r="J194" s="260"/>
      <c r="K194" s="306"/>
    </row>
    <row r="195" spans="2:11" s="1" customFormat="1" ht="15" customHeight="1">
      <c r="B195" s="312"/>
      <c r="C195" s="327"/>
      <c r="D195" s="292"/>
      <c r="E195" s="292"/>
      <c r="F195" s="292"/>
      <c r="G195" s="292"/>
      <c r="H195" s="292"/>
      <c r="I195" s="292"/>
      <c r="J195" s="292"/>
      <c r="K195" s="313"/>
    </row>
    <row r="196" spans="2:11" s="1" customFormat="1" ht="18.75" customHeight="1">
      <c r="B196" s="294"/>
      <c r="C196" s="304"/>
      <c r="D196" s="304"/>
      <c r="E196" s="304"/>
      <c r="F196" s="314"/>
      <c r="G196" s="304"/>
      <c r="H196" s="304"/>
      <c r="I196" s="304"/>
      <c r="J196" s="304"/>
      <c r="K196" s="294"/>
    </row>
    <row r="197" spans="2:11" s="1" customFormat="1" ht="18.75" customHeight="1">
      <c r="B197" s="294"/>
      <c r="C197" s="304"/>
      <c r="D197" s="304"/>
      <c r="E197" s="304"/>
      <c r="F197" s="314"/>
      <c r="G197" s="304"/>
      <c r="H197" s="304"/>
      <c r="I197" s="304"/>
      <c r="J197" s="304"/>
      <c r="K197" s="294"/>
    </row>
    <row r="198" spans="2:11" s="1" customFormat="1" ht="18.75" customHeight="1">
      <c r="B198" s="267"/>
      <c r="C198" s="267"/>
      <c r="D198" s="267"/>
      <c r="E198" s="267"/>
      <c r="F198" s="267"/>
      <c r="G198" s="267"/>
      <c r="H198" s="267"/>
      <c r="I198" s="267"/>
      <c r="J198" s="267"/>
      <c r="K198" s="267"/>
    </row>
    <row r="199" spans="2:11" s="1" customFormat="1" ht="13.5">
      <c r="B199" s="249"/>
      <c r="C199" s="250"/>
      <c r="D199" s="250"/>
      <c r="E199" s="250"/>
      <c r="F199" s="250"/>
      <c r="G199" s="250"/>
      <c r="H199" s="250"/>
      <c r="I199" s="250"/>
      <c r="J199" s="250"/>
      <c r="K199" s="251"/>
    </row>
    <row r="200" spans="2:11" s="1" customFormat="1" ht="21">
      <c r="B200" s="252"/>
      <c r="C200" s="394" t="s">
        <v>1333</v>
      </c>
      <c r="D200" s="394"/>
      <c r="E200" s="394"/>
      <c r="F200" s="394"/>
      <c r="G200" s="394"/>
      <c r="H200" s="394"/>
      <c r="I200" s="394"/>
      <c r="J200" s="394"/>
      <c r="K200" s="253"/>
    </row>
    <row r="201" spans="2:11" s="1" customFormat="1" ht="25.5" customHeight="1">
      <c r="B201" s="252"/>
      <c r="C201" s="328" t="s">
        <v>1334</v>
      </c>
      <c r="D201" s="328"/>
      <c r="E201" s="328"/>
      <c r="F201" s="328" t="s">
        <v>1335</v>
      </c>
      <c r="G201" s="329"/>
      <c r="H201" s="397" t="s">
        <v>1336</v>
      </c>
      <c r="I201" s="397"/>
      <c r="J201" s="397"/>
      <c r="K201" s="253"/>
    </row>
    <row r="202" spans="2:11" s="1" customFormat="1" ht="5.25" customHeight="1">
      <c r="B202" s="283"/>
      <c r="C202" s="278"/>
      <c r="D202" s="278"/>
      <c r="E202" s="278"/>
      <c r="F202" s="278"/>
      <c r="G202" s="304"/>
      <c r="H202" s="278"/>
      <c r="I202" s="278"/>
      <c r="J202" s="278"/>
      <c r="K202" s="306"/>
    </row>
    <row r="203" spans="2:11" s="1" customFormat="1" ht="15" customHeight="1">
      <c r="B203" s="283"/>
      <c r="C203" s="260" t="s">
        <v>1326</v>
      </c>
      <c r="D203" s="260"/>
      <c r="E203" s="260"/>
      <c r="F203" s="281" t="s">
        <v>44</v>
      </c>
      <c r="G203" s="260"/>
      <c r="H203" s="398" t="s">
        <v>1337</v>
      </c>
      <c r="I203" s="398"/>
      <c r="J203" s="398"/>
      <c r="K203" s="306"/>
    </row>
    <row r="204" spans="2:11" s="1" customFormat="1" ht="15" customHeight="1">
      <c r="B204" s="283"/>
      <c r="C204" s="260"/>
      <c r="D204" s="260"/>
      <c r="E204" s="260"/>
      <c r="F204" s="281" t="s">
        <v>45</v>
      </c>
      <c r="G204" s="260"/>
      <c r="H204" s="398" t="s">
        <v>1338</v>
      </c>
      <c r="I204" s="398"/>
      <c r="J204" s="398"/>
      <c r="K204" s="306"/>
    </row>
    <row r="205" spans="2:11" s="1" customFormat="1" ht="15" customHeight="1">
      <c r="B205" s="283"/>
      <c r="C205" s="260"/>
      <c r="D205" s="260"/>
      <c r="E205" s="260"/>
      <c r="F205" s="281" t="s">
        <v>48</v>
      </c>
      <c r="G205" s="260"/>
      <c r="H205" s="398" t="s">
        <v>1339</v>
      </c>
      <c r="I205" s="398"/>
      <c r="J205" s="398"/>
      <c r="K205" s="306"/>
    </row>
    <row r="206" spans="2:11" s="1" customFormat="1" ht="15" customHeight="1">
      <c r="B206" s="283"/>
      <c r="C206" s="260"/>
      <c r="D206" s="260"/>
      <c r="E206" s="260"/>
      <c r="F206" s="281" t="s">
        <v>46</v>
      </c>
      <c r="G206" s="260"/>
      <c r="H206" s="398" t="s">
        <v>1340</v>
      </c>
      <c r="I206" s="398"/>
      <c r="J206" s="398"/>
      <c r="K206" s="306"/>
    </row>
    <row r="207" spans="2:11" s="1" customFormat="1" ht="15" customHeight="1">
      <c r="B207" s="283"/>
      <c r="C207" s="260"/>
      <c r="D207" s="260"/>
      <c r="E207" s="260"/>
      <c r="F207" s="281" t="s">
        <v>47</v>
      </c>
      <c r="G207" s="260"/>
      <c r="H207" s="398" t="s">
        <v>1341</v>
      </c>
      <c r="I207" s="398"/>
      <c r="J207" s="398"/>
      <c r="K207" s="306"/>
    </row>
    <row r="208" spans="2:11" s="1" customFormat="1" ht="15" customHeight="1">
      <c r="B208" s="283"/>
      <c r="C208" s="260"/>
      <c r="D208" s="260"/>
      <c r="E208" s="260"/>
      <c r="F208" s="281"/>
      <c r="G208" s="260"/>
      <c r="H208" s="260"/>
      <c r="I208" s="260"/>
      <c r="J208" s="260"/>
      <c r="K208" s="306"/>
    </row>
    <row r="209" spans="2:11" s="1" customFormat="1" ht="15" customHeight="1">
      <c r="B209" s="283"/>
      <c r="C209" s="260" t="s">
        <v>1280</v>
      </c>
      <c r="D209" s="260"/>
      <c r="E209" s="260"/>
      <c r="F209" s="281" t="s">
        <v>79</v>
      </c>
      <c r="G209" s="260"/>
      <c r="H209" s="398" t="s">
        <v>1342</v>
      </c>
      <c r="I209" s="398"/>
      <c r="J209" s="398"/>
      <c r="K209" s="306"/>
    </row>
    <row r="210" spans="2:11" s="1" customFormat="1" ht="15" customHeight="1">
      <c r="B210" s="283"/>
      <c r="C210" s="260"/>
      <c r="D210" s="260"/>
      <c r="E210" s="260"/>
      <c r="F210" s="281" t="s">
        <v>1176</v>
      </c>
      <c r="G210" s="260"/>
      <c r="H210" s="398" t="s">
        <v>1177</v>
      </c>
      <c r="I210" s="398"/>
      <c r="J210" s="398"/>
      <c r="K210" s="306"/>
    </row>
    <row r="211" spans="2:11" s="1" customFormat="1" ht="15" customHeight="1">
      <c r="B211" s="283"/>
      <c r="C211" s="260"/>
      <c r="D211" s="260"/>
      <c r="E211" s="260"/>
      <c r="F211" s="281" t="s">
        <v>1174</v>
      </c>
      <c r="G211" s="260"/>
      <c r="H211" s="398" t="s">
        <v>1343</v>
      </c>
      <c r="I211" s="398"/>
      <c r="J211" s="398"/>
      <c r="K211" s="306"/>
    </row>
    <row r="212" spans="2:11" s="1" customFormat="1" ht="15" customHeight="1">
      <c r="B212" s="330"/>
      <c r="C212" s="260"/>
      <c r="D212" s="260"/>
      <c r="E212" s="260"/>
      <c r="F212" s="281" t="s">
        <v>1178</v>
      </c>
      <c r="G212" s="319"/>
      <c r="H212" s="399" t="s">
        <v>1179</v>
      </c>
      <c r="I212" s="399"/>
      <c r="J212" s="399"/>
      <c r="K212" s="331"/>
    </row>
    <row r="213" spans="2:11" s="1" customFormat="1" ht="15" customHeight="1">
      <c r="B213" s="330"/>
      <c r="C213" s="260"/>
      <c r="D213" s="260"/>
      <c r="E213" s="260"/>
      <c r="F213" s="281" t="s">
        <v>1180</v>
      </c>
      <c r="G213" s="319"/>
      <c r="H213" s="399" t="s">
        <v>686</v>
      </c>
      <c r="I213" s="399"/>
      <c r="J213" s="399"/>
      <c r="K213" s="331"/>
    </row>
    <row r="214" spans="2:11" s="1" customFormat="1" ht="15" customHeight="1">
      <c r="B214" s="330"/>
      <c r="C214" s="260"/>
      <c r="D214" s="260"/>
      <c r="E214" s="260"/>
      <c r="F214" s="281"/>
      <c r="G214" s="319"/>
      <c r="H214" s="310"/>
      <c r="I214" s="310"/>
      <c r="J214" s="310"/>
      <c r="K214" s="331"/>
    </row>
    <row r="215" spans="2:11" s="1" customFormat="1" ht="15" customHeight="1">
      <c r="B215" s="330"/>
      <c r="C215" s="260" t="s">
        <v>1304</v>
      </c>
      <c r="D215" s="260"/>
      <c r="E215" s="260"/>
      <c r="F215" s="281">
        <v>1</v>
      </c>
      <c r="G215" s="319"/>
      <c r="H215" s="399" t="s">
        <v>1344</v>
      </c>
      <c r="I215" s="399"/>
      <c r="J215" s="399"/>
      <c r="K215" s="331"/>
    </row>
    <row r="216" spans="2:11" s="1" customFormat="1" ht="15" customHeight="1">
      <c r="B216" s="330"/>
      <c r="C216" s="260"/>
      <c r="D216" s="260"/>
      <c r="E216" s="260"/>
      <c r="F216" s="281">
        <v>2</v>
      </c>
      <c r="G216" s="319"/>
      <c r="H216" s="399" t="s">
        <v>1345</v>
      </c>
      <c r="I216" s="399"/>
      <c r="J216" s="399"/>
      <c r="K216" s="331"/>
    </row>
    <row r="217" spans="2:11" s="1" customFormat="1" ht="15" customHeight="1">
      <c r="B217" s="330"/>
      <c r="C217" s="260"/>
      <c r="D217" s="260"/>
      <c r="E217" s="260"/>
      <c r="F217" s="281">
        <v>3</v>
      </c>
      <c r="G217" s="319"/>
      <c r="H217" s="399" t="s">
        <v>1346</v>
      </c>
      <c r="I217" s="399"/>
      <c r="J217" s="399"/>
      <c r="K217" s="331"/>
    </row>
    <row r="218" spans="2:11" s="1" customFormat="1" ht="15" customHeight="1">
      <c r="B218" s="330"/>
      <c r="C218" s="260"/>
      <c r="D218" s="260"/>
      <c r="E218" s="260"/>
      <c r="F218" s="281">
        <v>4</v>
      </c>
      <c r="G218" s="319"/>
      <c r="H218" s="399" t="s">
        <v>1347</v>
      </c>
      <c r="I218" s="399"/>
      <c r="J218" s="399"/>
      <c r="K218" s="331"/>
    </row>
    <row r="219" spans="2:11" s="1" customFormat="1" ht="12.75" customHeight="1">
      <c r="B219" s="332"/>
      <c r="C219" s="333"/>
      <c r="D219" s="333"/>
      <c r="E219" s="333"/>
      <c r="F219" s="333"/>
      <c r="G219" s="333"/>
      <c r="H219" s="333"/>
      <c r="I219" s="333"/>
      <c r="J219" s="333"/>
      <c r="K219" s="334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0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19" t="s">
        <v>81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105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0" t="str">
        <f>'Rekapitulace stavby'!K6</f>
        <v>Polní cesty C24, C48 a C69 v k.ú. Božejovice</v>
      </c>
      <c r="F7" s="381"/>
      <c r="G7" s="381"/>
      <c r="H7" s="381"/>
      <c r="L7" s="22"/>
    </row>
    <row r="8" spans="1:46" s="2" customFormat="1" ht="12" customHeight="1">
      <c r="A8" s="36"/>
      <c r="B8" s="41"/>
      <c r="C8" s="36"/>
      <c r="D8" s="114" t="s">
        <v>106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2" t="s">
        <v>107</v>
      </c>
      <c r="F9" s="383"/>
      <c r="G9" s="383"/>
      <c r="H9" s="383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 t="str">
        <f>'Rekapitulace stavby'!AN8</f>
        <v>15. 3. 2024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27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28</v>
      </c>
      <c r="F15" s="36"/>
      <c r="G15" s="36"/>
      <c r="H15" s="36"/>
      <c r="I15" s="114" t="s">
        <v>29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30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4" t="str">
        <f>'Rekapitulace stavby'!E14</f>
        <v>Vyplň údaj</v>
      </c>
      <c r="F18" s="385"/>
      <c r="G18" s="385"/>
      <c r="H18" s="385"/>
      <c r="I18" s="114" t="s">
        <v>29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32</v>
      </c>
      <c r="E20" s="36"/>
      <c r="F20" s="36"/>
      <c r="G20" s="36"/>
      <c r="H20" s="36"/>
      <c r="I20" s="114" t="s">
        <v>26</v>
      </c>
      <c r="J20" s="105" t="s">
        <v>33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34</v>
      </c>
      <c r="F21" s="36"/>
      <c r="G21" s="36"/>
      <c r="H21" s="36"/>
      <c r="I21" s="114" t="s">
        <v>29</v>
      </c>
      <c r="J21" s="105" t="s">
        <v>19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36</v>
      </c>
      <c r="E23" s="36"/>
      <c r="F23" s="36"/>
      <c r="G23" s="36"/>
      <c r="H23" s="36"/>
      <c r="I23" s="114" t="s">
        <v>26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">
        <v>34</v>
      </c>
      <c r="F24" s="36"/>
      <c r="G24" s="36"/>
      <c r="H24" s="36"/>
      <c r="I24" s="114" t="s">
        <v>29</v>
      </c>
      <c r="J24" s="105" t="s">
        <v>19</v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37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386" t="s">
        <v>19</v>
      </c>
      <c r="F27" s="386"/>
      <c r="G27" s="386"/>
      <c r="H27" s="38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39</v>
      </c>
      <c r="E30" s="36"/>
      <c r="F30" s="36"/>
      <c r="G30" s="36"/>
      <c r="H30" s="36"/>
      <c r="I30" s="36"/>
      <c r="J30" s="122">
        <f>ROUND(J89,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41</v>
      </c>
      <c r="G32" s="36"/>
      <c r="H32" s="36"/>
      <c r="I32" s="123" t="s">
        <v>40</v>
      </c>
      <c r="J32" s="123" t="s">
        <v>42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43</v>
      </c>
      <c r="E33" s="114" t="s">
        <v>44</v>
      </c>
      <c r="F33" s="125">
        <f>ROUND((SUM(BE89:BE400)),  2)</f>
        <v>0</v>
      </c>
      <c r="G33" s="36"/>
      <c r="H33" s="36"/>
      <c r="I33" s="126">
        <v>0.21</v>
      </c>
      <c r="J33" s="125">
        <f>ROUND(((SUM(BE89:BE400))*I33),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45</v>
      </c>
      <c r="F34" s="125">
        <f>ROUND((SUM(BF89:BF400)),  2)</f>
        <v>0</v>
      </c>
      <c r="G34" s="36"/>
      <c r="H34" s="36"/>
      <c r="I34" s="126">
        <v>0.15</v>
      </c>
      <c r="J34" s="125">
        <f>ROUND(((SUM(BF89:BF400))*I34),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46</v>
      </c>
      <c r="F35" s="125">
        <f>ROUND((SUM(BG89:BG400)),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47</v>
      </c>
      <c r="F36" s="125">
        <f>ROUND((SUM(BH89:BH400)),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48</v>
      </c>
      <c r="F37" s="125">
        <f>ROUND((SUM(BI89:BI400)),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49</v>
      </c>
      <c r="E39" s="129"/>
      <c r="F39" s="129"/>
      <c r="G39" s="130" t="s">
        <v>50</v>
      </c>
      <c r="H39" s="131" t="s">
        <v>51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108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7" t="str">
        <f>E7</f>
        <v>Polní cesty C24, C48 a C69 v k.ú. Božejovice</v>
      </c>
      <c r="F48" s="388"/>
      <c r="G48" s="388"/>
      <c r="H48" s="38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0" t="str">
        <f>E9</f>
        <v>SO 101 -  Polní cesta C24</v>
      </c>
      <c r="F50" s="389"/>
      <c r="G50" s="389"/>
      <c r="H50" s="389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Božejovicce</v>
      </c>
      <c r="G52" s="38"/>
      <c r="H52" s="38"/>
      <c r="I52" s="31" t="s">
        <v>23</v>
      </c>
      <c r="J52" s="61" t="str">
        <f>IF(J12="","",J12)</f>
        <v>15. 3. 2024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25</v>
      </c>
      <c r="D54" s="38"/>
      <c r="E54" s="38"/>
      <c r="F54" s="29" t="str">
        <f>E15</f>
        <v>ČR-Státní pozemkový úřad</v>
      </c>
      <c r="G54" s="38"/>
      <c r="H54" s="38"/>
      <c r="I54" s="31" t="s">
        <v>32</v>
      </c>
      <c r="J54" s="34" t="str">
        <f>E21</f>
        <v>AGROPROJEKT PSO s.r.o.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7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36</v>
      </c>
      <c r="J55" s="34" t="str">
        <f>E24</f>
        <v>AGROPROJEKT PSO s.r.o.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109</v>
      </c>
      <c r="D57" s="139"/>
      <c r="E57" s="139"/>
      <c r="F57" s="139"/>
      <c r="G57" s="139"/>
      <c r="H57" s="139"/>
      <c r="I57" s="139"/>
      <c r="J57" s="140" t="s">
        <v>110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71</v>
      </c>
      <c r="D59" s="38"/>
      <c r="E59" s="38"/>
      <c r="F59" s="38"/>
      <c r="G59" s="38"/>
      <c r="H59" s="38"/>
      <c r="I59" s="38"/>
      <c r="J59" s="79">
        <f>J89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111</v>
      </c>
    </row>
    <row r="60" spans="1:47" s="9" customFormat="1" ht="24.95" customHeight="1">
      <c r="B60" s="142"/>
      <c r="C60" s="143"/>
      <c r="D60" s="144" t="s">
        <v>112</v>
      </c>
      <c r="E60" s="145"/>
      <c r="F60" s="145"/>
      <c r="G60" s="145"/>
      <c r="H60" s="145"/>
      <c r="I60" s="145"/>
      <c r="J60" s="146">
        <f>J90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113</v>
      </c>
      <c r="E61" s="150"/>
      <c r="F61" s="150"/>
      <c r="G61" s="150"/>
      <c r="H61" s="150"/>
      <c r="I61" s="150"/>
      <c r="J61" s="151">
        <f>J91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114</v>
      </c>
      <c r="E62" s="150"/>
      <c r="F62" s="150"/>
      <c r="G62" s="150"/>
      <c r="H62" s="150"/>
      <c r="I62" s="150"/>
      <c r="J62" s="151">
        <f>J167</f>
        <v>0</v>
      </c>
      <c r="K62" s="99"/>
      <c r="L62" s="152"/>
    </row>
    <row r="63" spans="1:47" s="10" customFormat="1" ht="19.899999999999999" customHeight="1">
      <c r="B63" s="148"/>
      <c r="C63" s="99"/>
      <c r="D63" s="149" t="s">
        <v>115</v>
      </c>
      <c r="E63" s="150"/>
      <c r="F63" s="150"/>
      <c r="G63" s="150"/>
      <c r="H63" s="150"/>
      <c r="I63" s="150"/>
      <c r="J63" s="151">
        <f>J189</f>
        <v>0</v>
      </c>
      <c r="K63" s="99"/>
      <c r="L63" s="152"/>
    </row>
    <row r="64" spans="1:47" s="10" customFormat="1" ht="19.899999999999999" customHeight="1">
      <c r="B64" s="148"/>
      <c r="C64" s="99"/>
      <c r="D64" s="149" t="s">
        <v>116</v>
      </c>
      <c r="E64" s="150"/>
      <c r="F64" s="150"/>
      <c r="G64" s="150"/>
      <c r="H64" s="150"/>
      <c r="I64" s="150"/>
      <c r="J64" s="151">
        <f>J207</f>
        <v>0</v>
      </c>
      <c r="K64" s="99"/>
      <c r="L64" s="152"/>
    </row>
    <row r="65" spans="1:31" s="10" customFormat="1" ht="19.899999999999999" customHeight="1">
      <c r="B65" s="148"/>
      <c r="C65" s="99"/>
      <c r="D65" s="149" t="s">
        <v>117</v>
      </c>
      <c r="E65" s="150"/>
      <c r="F65" s="150"/>
      <c r="G65" s="150"/>
      <c r="H65" s="150"/>
      <c r="I65" s="150"/>
      <c r="J65" s="151">
        <f>J238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118</v>
      </c>
      <c r="E66" s="150"/>
      <c r="F66" s="150"/>
      <c r="G66" s="150"/>
      <c r="H66" s="150"/>
      <c r="I66" s="150"/>
      <c r="J66" s="151">
        <f>J299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119</v>
      </c>
      <c r="E67" s="150"/>
      <c r="F67" s="150"/>
      <c r="G67" s="150"/>
      <c r="H67" s="150"/>
      <c r="I67" s="150"/>
      <c r="J67" s="151">
        <f>J314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120</v>
      </c>
      <c r="E68" s="150"/>
      <c r="F68" s="150"/>
      <c r="G68" s="150"/>
      <c r="H68" s="150"/>
      <c r="I68" s="150"/>
      <c r="J68" s="151">
        <f>J390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121</v>
      </c>
      <c r="E69" s="150"/>
      <c r="F69" s="150"/>
      <c r="G69" s="150"/>
      <c r="H69" s="150"/>
      <c r="I69" s="150"/>
      <c r="J69" s="151">
        <f>J398</f>
        <v>0</v>
      </c>
      <c r="K69" s="99"/>
      <c r="L69" s="152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122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87" t="str">
        <f>E7</f>
        <v>Polní cesty C24, C48 a C69 v k.ú. Božejovice</v>
      </c>
      <c r="F79" s="388"/>
      <c r="G79" s="388"/>
      <c r="H79" s="38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106</v>
      </c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40" t="str">
        <f>E9</f>
        <v>SO 101 -  Polní cesta C24</v>
      </c>
      <c r="F81" s="389"/>
      <c r="G81" s="389"/>
      <c r="H81" s="389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21</v>
      </c>
      <c r="D83" s="38"/>
      <c r="E83" s="38"/>
      <c r="F83" s="29" t="str">
        <f>F12</f>
        <v>Božejovicce</v>
      </c>
      <c r="G83" s="38"/>
      <c r="H83" s="38"/>
      <c r="I83" s="31" t="s">
        <v>23</v>
      </c>
      <c r="J83" s="61" t="str">
        <f>IF(J12="","",J12)</f>
        <v>15. 3. 2024</v>
      </c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25.7" customHeight="1">
      <c r="A85" s="36"/>
      <c r="B85" s="37"/>
      <c r="C85" s="31" t="s">
        <v>25</v>
      </c>
      <c r="D85" s="38"/>
      <c r="E85" s="38"/>
      <c r="F85" s="29" t="str">
        <f>E15</f>
        <v>ČR-Státní pozemkový úřad</v>
      </c>
      <c r="G85" s="38"/>
      <c r="H85" s="38"/>
      <c r="I85" s="31" t="s">
        <v>32</v>
      </c>
      <c r="J85" s="34" t="str">
        <f>E21</f>
        <v>AGROPROJEKT PSO s.r.o.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25.7" customHeight="1">
      <c r="A86" s="36"/>
      <c r="B86" s="37"/>
      <c r="C86" s="31" t="s">
        <v>30</v>
      </c>
      <c r="D86" s="38"/>
      <c r="E86" s="38"/>
      <c r="F86" s="29" t="str">
        <f>IF(E18="","",E18)</f>
        <v>Vyplň údaj</v>
      </c>
      <c r="G86" s="38"/>
      <c r="H86" s="38"/>
      <c r="I86" s="31" t="s">
        <v>36</v>
      </c>
      <c r="J86" s="34" t="str">
        <f>E24</f>
        <v>AGROPROJEKT PSO s.r.o.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0.3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11" customFormat="1" ht="29.25" customHeight="1">
      <c r="A88" s="153"/>
      <c r="B88" s="154"/>
      <c r="C88" s="155" t="s">
        <v>123</v>
      </c>
      <c r="D88" s="156" t="s">
        <v>58</v>
      </c>
      <c r="E88" s="156" t="s">
        <v>54</v>
      </c>
      <c r="F88" s="156" t="s">
        <v>55</v>
      </c>
      <c r="G88" s="156" t="s">
        <v>124</v>
      </c>
      <c r="H88" s="156" t="s">
        <v>125</v>
      </c>
      <c r="I88" s="156" t="s">
        <v>126</v>
      </c>
      <c r="J88" s="156" t="s">
        <v>110</v>
      </c>
      <c r="K88" s="157" t="s">
        <v>127</v>
      </c>
      <c r="L88" s="158"/>
      <c r="M88" s="70" t="s">
        <v>19</v>
      </c>
      <c r="N88" s="71" t="s">
        <v>43</v>
      </c>
      <c r="O88" s="71" t="s">
        <v>128</v>
      </c>
      <c r="P88" s="71" t="s">
        <v>129</v>
      </c>
      <c r="Q88" s="71" t="s">
        <v>130</v>
      </c>
      <c r="R88" s="71" t="s">
        <v>131</v>
      </c>
      <c r="S88" s="71" t="s">
        <v>132</v>
      </c>
      <c r="T88" s="72" t="s">
        <v>133</v>
      </c>
      <c r="U88" s="153"/>
      <c r="V88" s="153"/>
      <c r="W88" s="153"/>
      <c r="X88" s="153"/>
      <c r="Y88" s="153"/>
      <c r="Z88" s="153"/>
      <c r="AA88" s="153"/>
      <c r="AB88" s="153"/>
      <c r="AC88" s="153"/>
      <c r="AD88" s="153"/>
      <c r="AE88" s="153"/>
    </row>
    <row r="89" spans="1:65" s="2" customFormat="1" ht="22.9" customHeight="1">
      <c r="A89" s="36"/>
      <c r="B89" s="37"/>
      <c r="C89" s="77" t="s">
        <v>134</v>
      </c>
      <c r="D89" s="38"/>
      <c r="E89" s="38"/>
      <c r="F89" s="38"/>
      <c r="G89" s="38"/>
      <c r="H89" s="38"/>
      <c r="I89" s="38"/>
      <c r="J89" s="159">
        <f>BK89</f>
        <v>0</v>
      </c>
      <c r="K89" s="38"/>
      <c r="L89" s="41"/>
      <c r="M89" s="73"/>
      <c r="N89" s="160"/>
      <c r="O89" s="74"/>
      <c r="P89" s="161">
        <f>P90</f>
        <v>0</v>
      </c>
      <c r="Q89" s="74"/>
      <c r="R89" s="161">
        <f>R90</f>
        <v>830.04383619999999</v>
      </c>
      <c r="S89" s="74"/>
      <c r="T89" s="162">
        <f>T90</f>
        <v>161.76300000000001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72</v>
      </c>
      <c r="AU89" s="19" t="s">
        <v>111</v>
      </c>
      <c r="BK89" s="163">
        <f>BK90</f>
        <v>0</v>
      </c>
    </row>
    <row r="90" spans="1:65" s="12" customFormat="1" ht="25.9" customHeight="1">
      <c r="B90" s="164"/>
      <c r="C90" s="165"/>
      <c r="D90" s="166" t="s">
        <v>72</v>
      </c>
      <c r="E90" s="167" t="s">
        <v>135</v>
      </c>
      <c r="F90" s="167" t="s">
        <v>136</v>
      </c>
      <c r="G90" s="165"/>
      <c r="H90" s="165"/>
      <c r="I90" s="168"/>
      <c r="J90" s="169">
        <f>BK90</f>
        <v>0</v>
      </c>
      <c r="K90" s="165"/>
      <c r="L90" s="170"/>
      <c r="M90" s="171"/>
      <c r="N90" s="172"/>
      <c r="O90" s="172"/>
      <c r="P90" s="173">
        <f>P91+P167+P189+P207+P238+P299+P314+P390+P398</f>
        <v>0</v>
      </c>
      <c r="Q90" s="172"/>
      <c r="R90" s="173">
        <f>R91+R167+R189+R207+R238+R299+R314+R390+R398</f>
        <v>830.04383619999999</v>
      </c>
      <c r="S90" s="172"/>
      <c r="T90" s="174">
        <f>T91+T167+T189+T207+T238+T299+T314+T390+T398</f>
        <v>161.76300000000001</v>
      </c>
      <c r="AR90" s="175" t="s">
        <v>80</v>
      </c>
      <c r="AT90" s="176" t="s">
        <v>72</v>
      </c>
      <c r="AU90" s="176" t="s">
        <v>73</v>
      </c>
      <c r="AY90" s="175" t="s">
        <v>137</v>
      </c>
      <c r="BK90" s="177">
        <f>BK91+BK167+BK189+BK207+BK238+BK299+BK314+BK390+BK398</f>
        <v>0</v>
      </c>
    </row>
    <row r="91" spans="1:65" s="12" customFormat="1" ht="22.9" customHeight="1">
      <c r="B91" s="164"/>
      <c r="C91" s="165"/>
      <c r="D91" s="166" t="s">
        <v>72</v>
      </c>
      <c r="E91" s="178" t="s">
        <v>80</v>
      </c>
      <c r="F91" s="178" t="s">
        <v>138</v>
      </c>
      <c r="G91" s="165"/>
      <c r="H91" s="165"/>
      <c r="I91" s="168"/>
      <c r="J91" s="179">
        <f>BK91</f>
        <v>0</v>
      </c>
      <c r="K91" s="165"/>
      <c r="L91" s="170"/>
      <c r="M91" s="171"/>
      <c r="N91" s="172"/>
      <c r="O91" s="172"/>
      <c r="P91" s="173">
        <f>SUM(P92:P166)</f>
        <v>0</v>
      </c>
      <c r="Q91" s="172"/>
      <c r="R91" s="173">
        <f>SUM(R92:R166)</f>
        <v>2.6999080000000002</v>
      </c>
      <c r="S91" s="172"/>
      <c r="T91" s="174">
        <f>SUM(T92:T166)</f>
        <v>0</v>
      </c>
      <c r="AR91" s="175" t="s">
        <v>80</v>
      </c>
      <c r="AT91" s="176" t="s">
        <v>72</v>
      </c>
      <c r="AU91" s="176" t="s">
        <v>80</v>
      </c>
      <c r="AY91" s="175" t="s">
        <v>137</v>
      </c>
      <c r="BK91" s="177">
        <f>SUM(BK92:BK166)</f>
        <v>0</v>
      </c>
    </row>
    <row r="92" spans="1:65" s="2" customFormat="1" ht="21.75" customHeight="1">
      <c r="A92" s="36"/>
      <c r="B92" s="37"/>
      <c r="C92" s="180" t="s">
        <v>80</v>
      </c>
      <c r="D92" s="180" t="s">
        <v>139</v>
      </c>
      <c r="E92" s="181" t="s">
        <v>140</v>
      </c>
      <c r="F92" s="182" t="s">
        <v>141</v>
      </c>
      <c r="G92" s="183" t="s">
        <v>142</v>
      </c>
      <c r="H92" s="184">
        <v>215</v>
      </c>
      <c r="I92" s="185"/>
      <c r="J92" s="186">
        <f>ROUND(I92*H92,2)</f>
        <v>0</v>
      </c>
      <c r="K92" s="182" t="s">
        <v>19</v>
      </c>
      <c r="L92" s="41"/>
      <c r="M92" s="187" t="s">
        <v>19</v>
      </c>
      <c r="N92" s="188" t="s">
        <v>44</v>
      </c>
      <c r="O92" s="66"/>
      <c r="P92" s="189">
        <f>O92*H92</f>
        <v>0</v>
      </c>
      <c r="Q92" s="189">
        <v>6.0000000000000002E-5</v>
      </c>
      <c r="R92" s="189">
        <f>Q92*H92</f>
        <v>1.29E-2</v>
      </c>
      <c r="S92" s="189">
        <v>0</v>
      </c>
      <c r="T92" s="19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1" t="s">
        <v>143</v>
      </c>
      <c r="AT92" s="191" t="s">
        <v>139</v>
      </c>
      <c r="AU92" s="191" t="s">
        <v>82</v>
      </c>
      <c r="AY92" s="19" t="s">
        <v>137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9" t="s">
        <v>80</v>
      </c>
      <c r="BK92" s="192">
        <f>ROUND(I92*H92,2)</f>
        <v>0</v>
      </c>
      <c r="BL92" s="19" t="s">
        <v>143</v>
      </c>
      <c r="BM92" s="191" t="s">
        <v>144</v>
      </c>
    </row>
    <row r="93" spans="1:65" s="2" customFormat="1" ht="16.5" customHeight="1">
      <c r="A93" s="36"/>
      <c r="B93" s="37"/>
      <c r="C93" s="180" t="s">
        <v>82</v>
      </c>
      <c r="D93" s="180" t="s">
        <v>139</v>
      </c>
      <c r="E93" s="181" t="s">
        <v>145</v>
      </c>
      <c r="F93" s="182" t="s">
        <v>146</v>
      </c>
      <c r="G93" s="183" t="s">
        <v>147</v>
      </c>
      <c r="H93" s="184">
        <v>10</v>
      </c>
      <c r="I93" s="185"/>
      <c r="J93" s="186">
        <f>ROUND(I93*H93,2)</f>
        <v>0</v>
      </c>
      <c r="K93" s="182" t="s">
        <v>148</v>
      </c>
      <c r="L93" s="41"/>
      <c r="M93" s="187" t="s">
        <v>19</v>
      </c>
      <c r="N93" s="188" t="s">
        <v>44</v>
      </c>
      <c r="O93" s="66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1" t="s">
        <v>143</v>
      </c>
      <c r="AT93" s="191" t="s">
        <v>139</v>
      </c>
      <c r="AU93" s="191" t="s">
        <v>82</v>
      </c>
      <c r="AY93" s="19" t="s">
        <v>137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9" t="s">
        <v>80</v>
      </c>
      <c r="BK93" s="192">
        <f>ROUND(I93*H93,2)</f>
        <v>0</v>
      </c>
      <c r="BL93" s="19" t="s">
        <v>143</v>
      </c>
      <c r="BM93" s="191" t="s">
        <v>149</v>
      </c>
    </row>
    <row r="94" spans="1:65" s="2" customFormat="1" ht="11.25">
      <c r="A94" s="36"/>
      <c r="B94" s="37"/>
      <c r="C94" s="38"/>
      <c r="D94" s="193" t="s">
        <v>150</v>
      </c>
      <c r="E94" s="38"/>
      <c r="F94" s="194" t="s">
        <v>151</v>
      </c>
      <c r="G94" s="38"/>
      <c r="H94" s="38"/>
      <c r="I94" s="195"/>
      <c r="J94" s="38"/>
      <c r="K94" s="38"/>
      <c r="L94" s="41"/>
      <c r="M94" s="196"/>
      <c r="N94" s="197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150</v>
      </c>
      <c r="AU94" s="19" t="s">
        <v>82</v>
      </c>
    </row>
    <row r="95" spans="1:65" s="2" customFormat="1" ht="24.2" customHeight="1">
      <c r="A95" s="36"/>
      <c r="B95" s="37"/>
      <c r="C95" s="180" t="s">
        <v>95</v>
      </c>
      <c r="D95" s="180" t="s">
        <v>139</v>
      </c>
      <c r="E95" s="181" t="s">
        <v>152</v>
      </c>
      <c r="F95" s="182" t="s">
        <v>153</v>
      </c>
      <c r="G95" s="183" t="s">
        <v>147</v>
      </c>
      <c r="H95" s="184">
        <v>15</v>
      </c>
      <c r="I95" s="185"/>
      <c r="J95" s="186">
        <f>ROUND(I95*H95,2)</f>
        <v>0</v>
      </c>
      <c r="K95" s="182" t="s">
        <v>19</v>
      </c>
      <c r="L95" s="41"/>
      <c r="M95" s="187" t="s">
        <v>19</v>
      </c>
      <c r="N95" s="188" t="s">
        <v>44</v>
      </c>
      <c r="O95" s="66"/>
      <c r="P95" s="189">
        <f>O95*H95</f>
        <v>0</v>
      </c>
      <c r="Q95" s="189">
        <v>5.0000000000000002E-5</v>
      </c>
      <c r="R95" s="189">
        <f>Q95*H95</f>
        <v>7.5000000000000002E-4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143</v>
      </c>
      <c r="AT95" s="191" t="s">
        <v>139</v>
      </c>
      <c r="AU95" s="191" t="s">
        <v>82</v>
      </c>
      <c r="AY95" s="19" t="s">
        <v>137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80</v>
      </c>
      <c r="BK95" s="192">
        <f>ROUND(I95*H95,2)</f>
        <v>0</v>
      </c>
      <c r="BL95" s="19" t="s">
        <v>143</v>
      </c>
      <c r="BM95" s="191" t="s">
        <v>154</v>
      </c>
    </row>
    <row r="96" spans="1:65" s="2" customFormat="1" ht="24.2" customHeight="1">
      <c r="A96" s="36"/>
      <c r="B96" s="37"/>
      <c r="C96" s="180" t="s">
        <v>143</v>
      </c>
      <c r="D96" s="180" t="s">
        <v>139</v>
      </c>
      <c r="E96" s="181" t="s">
        <v>155</v>
      </c>
      <c r="F96" s="182" t="s">
        <v>156</v>
      </c>
      <c r="G96" s="183" t="s">
        <v>147</v>
      </c>
      <c r="H96" s="184">
        <v>1</v>
      </c>
      <c r="I96" s="185"/>
      <c r="J96" s="186">
        <f>ROUND(I96*H96,2)</f>
        <v>0</v>
      </c>
      <c r="K96" s="182" t="s">
        <v>19</v>
      </c>
      <c r="L96" s="41"/>
      <c r="M96" s="187" t="s">
        <v>19</v>
      </c>
      <c r="N96" s="188" t="s">
        <v>44</v>
      </c>
      <c r="O96" s="66"/>
      <c r="P96" s="189">
        <f>O96*H96</f>
        <v>0</v>
      </c>
      <c r="Q96" s="189">
        <v>5.0000000000000002E-5</v>
      </c>
      <c r="R96" s="189">
        <f>Q96*H96</f>
        <v>5.0000000000000002E-5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143</v>
      </c>
      <c r="AT96" s="191" t="s">
        <v>139</v>
      </c>
      <c r="AU96" s="191" t="s">
        <v>82</v>
      </c>
      <c r="AY96" s="19" t="s">
        <v>137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80</v>
      </c>
      <c r="BK96" s="192">
        <f>ROUND(I96*H96,2)</f>
        <v>0</v>
      </c>
      <c r="BL96" s="19" t="s">
        <v>143</v>
      </c>
      <c r="BM96" s="191" t="s">
        <v>157</v>
      </c>
    </row>
    <row r="97" spans="1:65" s="2" customFormat="1" ht="16.5" customHeight="1">
      <c r="A97" s="36"/>
      <c r="B97" s="37"/>
      <c r="C97" s="180" t="s">
        <v>158</v>
      </c>
      <c r="D97" s="180" t="s">
        <v>139</v>
      </c>
      <c r="E97" s="181" t="s">
        <v>159</v>
      </c>
      <c r="F97" s="182" t="s">
        <v>160</v>
      </c>
      <c r="G97" s="183" t="s">
        <v>147</v>
      </c>
      <c r="H97" s="184">
        <v>15</v>
      </c>
      <c r="I97" s="185"/>
      <c r="J97" s="186">
        <f>ROUND(I97*H97,2)</f>
        <v>0</v>
      </c>
      <c r="K97" s="182" t="s">
        <v>148</v>
      </c>
      <c r="L97" s="41"/>
      <c r="M97" s="187" t="s">
        <v>19</v>
      </c>
      <c r="N97" s="188" t="s">
        <v>44</v>
      </c>
      <c r="O97" s="66"/>
      <c r="P97" s="189">
        <f>O97*H97</f>
        <v>0</v>
      </c>
      <c r="Q97" s="189">
        <v>9.0000000000000006E-5</v>
      </c>
      <c r="R97" s="189">
        <f>Q97*H97</f>
        <v>1.3500000000000001E-3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143</v>
      </c>
      <c r="AT97" s="191" t="s">
        <v>139</v>
      </c>
      <c r="AU97" s="191" t="s">
        <v>82</v>
      </c>
      <c r="AY97" s="19" t="s">
        <v>137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80</v>
      </c>
      <c r="BK97" s="192">
        <f>ROUND(I97*H97,2)</f>
        <v>0</v>
      </c>
      <c r="BL97" s="19" t="s">
        <v>143</v>
      </c>
      <c r="BM97" s="191" t="s">
        <v>161</v>
      </c>
    </row>
    <row r="98" spans="1:65" s="2" customFormat="1" ht="11.25">
      <c r="A98" s="36"/>
      <c r="B98" s="37"/>
      <c r="C98" s="38"/>
      <c r="D98" s="193" t="s">
        <v>150</v>
      </c>
      <c r="E98" s="38"/>
      <c r="F98" s="194" t="s">
        <v>162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150</v>
      </c>
      <c r="AU98" s="19" t="s">
        <v>82</v>
      </c>
    </row>
    <row r="99" spans="1:65" s="2" customFormat="1" ht="16.5" customHeight="1">
      <c r="A99" s="36"/>
      <c r="B99" s="37"/>
      <c r="C99" s="180" t="s">
        <v>163</v>
      </c>
      <c r="D99" s="180" t="s">
        <v>139</v>
      </c>
      <c r="E99" s="181" t="s">
        <v>164</v>
      </c>
      <c r="F99" s="182" t="s">
        <v>165</v>
      </c>
      <c r="G99" s="183" t="s">
        <v>147</v>
      </c>
      <c r="H99" s="184">
        <v>1</v>
      </c>
      <c r="I99" s="185"/>
      <c r="J99" s="186">
        <f>ROUND(I99*H99,2)</f>
        <v>0</v>
      </c>
      <c r="K99" s="182" t="s">
        <v>148</v>
      </c>
      <c r="L99" s="41"/>
      <c r="M99" s="187" t="s">
        <v>19</v>
      </c>
      <c r="N99" s="188" t="s">
        <v>44</v>
      </c>
      <c r="O99" s="66"/>
      <c r="P99" s="189">
        <f>O99*H99</f>
        <v>0</v>
      </c>
      <c r="Q99" s="189">
        <v>1.8000000000000001E-4</v>
      </c>
      <c r="R99" s="189">
        <f>Q99*H99</f>
        <v>1.8000000000000001E-4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143</v>
      </c>
      <c r="AT99" s="191" t="s">
        <v>139</v>
      </c>
      <c r="AU99" s="191" t="s">
        <v>82</v>
      </c>
      <c r="AY99" s="19" t="s">
        <v>137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80</v>
      </c>
      <c r="BK99" s="192">
        <f>ROUND(I99*H99,2)</f>
        <v>0</v>
      </c>
      <c r="BL99" s="19" t="s">
        <v>143</v>
      </c>
      <c r="BM99" s="191" t="s">
        <v>166</v>
      </c>
    </row>
    <row r="100" spans="1:65" s="2" customFormat="1" ht="11.25">
      <c r="A100" s="36"/>
      <c r="B100" s="37"/>
      <c r="C100" s="38"/>
      <c r="D100" s="193" t="s">
        <v>150</v>
      </c>
      <c r="E100" s="38"/>
      <c r="F100" s="194" t="s">
        <v>167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150</v>
      </c>
      <c r="AU100" s="19" t="s">
        <v>82</v>
      </c>
    </row>
    <row r="101" spans="1:65" s="2" customFormat="1" ht="16.5" customHeight="1">
      <c r="A101" s="36"/>
      <c r="B101" s="37"/>
      <c r="C101" s="180" t="s">
        <v>168</v>
      </c>
      <c r="D101" s="180" t="s">
        <v>139</v>
      </c>
      <c r="E101" s="181" t="s">
        <v>169</v>
      </c>
      <c r="F101" s="182" t="s">
        <v>170</v>
      </c>
      <c r="G101" s="183" t="s">
        <v>171</v>
      </c>
      <c r="H101" s="184">
        <v>20</v>
      </c>
      <c r="I101" s="185"/>
      <c r="J101" s="186">
        <f>ROUND(I101*H101,2)</f>
        <v>0</v>
      </c>
      <c r="K101" s="182" t="s">
        <v>148</v>
      </c>
      <c r="L101" s="41"/>
      <c r="M101" s="187" t="s">
        <v>19</v>
      </c>
      <c r="N101" s="188" t="s">
        <v>44</v>
      </c>
      <c r="O101" s="66"/>
      <c r="P101" s="189">
        <f>O101*H101</f>
        <v>0</v>
      </c>
      <c r="Q101" s="189">
        <v>9.5200000000000007E-3</v>
      </c>
      <c r="R101" s="189">
        <f>Q101*H101</f>
        <v>0.19040000000000001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143</v>
      </c>
      <c r="AT101" s="191" t="s">
        <v>139</v>
      </c>
      <c r="AU101" s="191" t="s">
        <v>82</v>
      </c>
      <c r="AY101" s="19" t="s">
        <v>137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80</v>
      </c>
      <c r="BK101" s="192">
        <f>ROUND(I101*H101,2)</f>
        <v>0</v>
      </c>
      <c r="BL101" s="19" t="s">
        <v>143</v>
      </c>
      <c r="BM101" s="191" t="s">
        <v>172</v>
      </c>
    </row>
    <row r="102" spans="1:65" s="2" customFormat="1" ht="11.25">
      <c r="A102" s="36"/>
      <c r="B102" s="37"/>
      <c r="C102" s="38"/>
      <c r="D102" s="193" t="s">
        <v>150</v>
      </c>
      <c r="E102" s="38"/>
      <c r="F102" s="194" t="s">
        <v>173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150</v>
      </c>
      <c r="AU102" s="19" t="s">
        <v>82</v>
      </c>
    </row>
    <row r="103" spans="1:65" s="2" customFormat="1" ht="16.5" customHeight="1">
      <c r="A103" s="36"/>
      <c r="B103" s="37"/>
      <c r="C103" s="180" t="s">
        <v>174</v>
      </c>
      <c r="D103" s="180" t="s">
        <v>139</v>
      </c>
      <c r="E103" s="181" t="s">
        <v>175</v>
      </c>
      <c r="F103" s="182" t="s">
        <v>176</v>
      </c>
      <c r="G103" s="183" t="s">
        <v>177</v>
      </c>
      <c r="H103" s="184">
        <v>120</v>
      </c>
      <c r="I103" s="185"/>
      <c r="J103" s="186">
        <f>ROUND(I103*H103,2)</f>
        <v>0</v>
      </c>
      <c r="K103" s="182" t="s">
        <v>148</v>
      </c>
      <c r="L103" s="41"/>
      <c r="M103" s="187" t="s">
        <v>19</v>
      </c>
      <c r="N103" s="188" t="s">
        <v>44</v>
      </c>
      <c r="O103" s="66"/>
      <c r="P103" s="189">
        <f>O103*H103</f>
        <v>0</v>
      </c>
      <c r="Q103" s="189">
        <v>3.0000000000000001E-5</v>
      </c>
      <c r="R103" s="189">
        <f>Q103*H103</f>
        <v>3.5999999999999999E-3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143</v>
      </c>
      <c r="AT103" s="191" t="s">
        <v>139</v>
      </c>
      <c r="AU103" s="191" t="s">
        <v>82</v>
      </c>
      <c r="AY103" s="19" t="s">
        <v>137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80</v>
      </c>
      <c r="BK103" s="192">
        <f>ROUND(I103*H103,2)</f>
        <v>0</v>
      </c>
      <c r="BL103" s="19" t="s">
        <v>143</v>
      </c>
      <c r="BM103" s="191" t="s">
        <v>178</v>
      </c>
    </row>
    <row r="104" spans="1:65" s="2" customFormat="1" ht="11.25">
      <c r="A104" s="36"/>
      <c r="B104" s="37"/>
      <c r="C104" s="38"/>
      <c r="D104" s="193" t="s">
        <v>150</v>
      </c>
      <c r="E104" s="38"/>
      <c r="F104" s="194" t="s">
        <v>179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150</v>
      </c>
      <c r="AU104" s="19" t="s">
        <v>82</v>
      </c>
    </row>
    <row r="105" spans="1:65" s="2" customFormat="1" ht="24.2" customHeight="1">
      <c r="A105" s="36"/>
      <c r="B105" s="37"/>
      <c r="C105" s="180" t="s">
        <v>180</v>
      </c>
      <c r="D105" s="180" t="s">
        <v>139</v>
      </c>
      <c r="E105" s="181" t="s">
        <v>181</v>
      </c>
      <c r="F105" s="182" t="s">
        <v>182</v>
      </c>
      <c r="G105" s="183" t="s">
        <v>183</v>
      </c>
      <c r="H105" s="184">
        <v>10</v>
      </c>
      <c r="I105" s="185"/>
      <c r="J105" s="186">
        <f>ROUND(I105*H105,2)</f>
        <v>0</v>
      </c>
      <c r="K105" s="182" t="s">
        <v>148</v>
      </c>
      <c r="L105" s="41"/>
      <c r="M105" s="187" t="s">
        <v>19</v>
      </c>
      <c r="N105" s="188" t="s">
        <v>44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143</v>
      </c>
      <c r="AT105" s="191" t="s">
        <v>139</v>
      </c>
      <c r="AU105" s="191" t="s">
        <v>82</v>
      </c>
      <c r="AY105" s="19" t="s">
        <v>137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80</v>
      </c>
      <c r="BK105" s="192">
        <f>ROUND(I105*H105,2)</f>
        <v>0</v>
      </c>
      <c r="BL105" s="19" t="s">
        <v>143</v>
      </c>
      <c r="BM105" s="191" t="s">
        <v>184</v>
      </c>
    </row>
    <row r="106" spans="1:65" s="2" customFormat="1" ht="11.25">
      <c r="A106" s="36"/>
      <c r="B106" s="37"/>
      <c r="C106" s="38"/>
      <c r="D106" s="193" t="s">
        <v>150</v>
      </c>
      <c r="E106" s="38"/>
      <c r="F106" s="194" t="s">
        <v>185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150</v>
      </c>
      <c r="AU106" s="19" t="s">
        <v>82</v>
      </c>
    </row>
    <row r="107" spans="1:65" s="2" customFormat="1" ht="24.2" customHeight="1">
      <c r="A107" s="36"/>
      <c r="B107" s="37"/>
      <c r="C107" s="180" t="s">
        <v>186</v>
      </c>
      <c r="D107" s="180" t="s">
        <v>139</v>
      </c>
      <c r="E107" s="181" t="s">
        <v>187</v>
      </c>
      <c r="F107" s="182" t="s">
        <v>188</v>
      </c>
      <c r="G107" s="183" t="s">
        <v>189</v>
      </c>
      <c r="H107" s="184">
        <v>572</v>
      </c>
      <c r="I107" s="185"/>
      <c r="J107" s="186">
        <f>ROUND(I107*H107,2)</f>
        <v>0</v>
      </c>
      <c r="K107" s="182" t="s">
        <v>19</v>
      </c>
      <c r="L107" s="41"/>
      <c r="M107" s="187" t="s">
        <v>19</v>
      </c>
      <c r="N107" s="188" t="s">
        <v>44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143</v>
      </c>
      <c r="AT107" s="191" t="s">
        <v>139</v>
      </c>
      <c r="AU107" s="191" t="s">
        <v>82</v>
      </c>
      <c r="AY107" s="19" t="s">
        <v>137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80</v>
      </c>
      <c r="BK107" s="192">
        <f>ROUND(I107*H107,2)</f>
        <v>0</v>
      </c>
      <c r="BL107" s="19" t="s">
        <v>143</v>
      </c>
      <c r="BM107" s="191" t="s">
        <v>190</v>
      </c>
    </row>
    <row r="108" spans="1:65" s="13" customFormat="1" ht="11.25">
      <c r="B108" s="198"/>
      <c r="C108" s="199"/>
      <c r="D108" s="200" t="s">
        <v>191</v>
      </c>
      <c r="E108" s="201" t="s">
        <v>19</v>
      </c>
      <c r="F108" s="202" t="s">
        <v>192</v>
      </c>
      <c r="G108" s="199"/>
      <c r="H108" s="203">
        <v>572</v>
      </c>
      <c r="I108" s="204"/>
      <c r="J108" s="199"/>
      <c r="K108" s="199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191</v>
      </c>
      <c r="AU108" s="209" t="s">
        <v>82</v>
      </c>
      <c r="AV108" s="13" t="s">
        <v>82</v>
      </c>
      <c r="AW108" s="13" t="s">
        <v>35</v>
      </c>
      <c r="AX108" s="13" t="s">
        <v>73</v>
      </c>
      <c r="AY108" s="209" t="s">
        <v>137</v>
      </c>
    </row>
    <row r="109" spans="1:65" s="14" customFormat="1" ht="11.25">
      <c r="B109" s="210"/>
      <c r="C109" s="211"/>
      <c r="D109" s="200" t="s">
        <v>191</v>
      </c>
      <c r="E109" s="212" t="s">
        <v>19</v>
      </c>
      <c r="F109" s="213" t="s">
        <v>193</v>
      </c>
      <c r="G109" s="211"/>
      <c r="H109" s="214">
        <v>572</v>
      </c>
      <c r="I109" s="215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191</v>
      </c>
      <c r="AU109" s="220" t="s">
        <v>82</v>
      </c>
      <c r="AV109" s="14" t="s">
        <v>143</v>
      </c>
      <c r="AW109" s="14" t="s">
        <v>35</v>
      </c>
      <c r="AX109" s="14" t="s">
        <v>80</v>
      </c>
      <c r="AY109" s="220" t="s">
        <v>137</v>
      </c>
    </row>
    <row r="110" spans="1:65" s="2" customFormat="1" ht="16.5" customHeight="1">
      <c r="A110" s="36"/>
      <c r="B110" s="37"/>
      <c r="C110" s="180" t="s">
        <v>194</v>
      </c>
      <c r="D110" s="180" t="s">
        <v>139</v>
      </c>
      <c r="E110" s="181" t="s">
        <v>195</v>
      </c>
      <c r="F110" s="182" t="s">
        <v>196</v>
      </c>
      <c r="G110" s="183" t="s">
        <v>142</v>
      </c>
      <c r="H110" s="184">
        <v>1445</v>
      </c>
      <c r="I110" s="185"/>
      <c r="J110" s="186">
        <f>ROUND(I110*H110,2)</f>
        <v>0</v>
      </c>
      <c r="K110" s="182" t="s">
        <v>148</v>
      </c>
      <c r="L110" s="41"/>
      <c r="M110" s="187" t="s">
        <v>19</v>
      </c>
      <c r="N110" s="188" t="s">
        <v>44</v>
      </c>
      <c r="O110" s="66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143</v>
      </c>
      <c r="AT110" s="191" t="s">
        <v>139</v>
      </c>
      <c r="AU110" s="191" t="s">
        <v>82</v>
      </c>
      <c r="AY110" s="19" t="s">
        <v>137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80</v>
      </c>
      <c r="BK110" s="192">
        <f>ROUND(I110*H110,2)</f>
        <v>0</v>
      </c>
      <c r="BL110" s="19" t="s">
        <v>143</v>
      </c>
      <c r="BM110" s="191" t="s">
        <v>197</v>
      </c>
    </row>
    <row r="111" spans="1:65" s="2" customFormat="1" ht="11.25">
      <c r="A111" s="36"/>
      <c r="B111" s="37"/>
      <c r="C111" s="38"/>
      <c r="D111" s="193" t="s">
        <v>150</v>
      </c>
      <c r="E111" s="38"/>
      <c r="F111" s="194" t="s">
        <v>198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150</v>
      </c>
      <c r="AU111" s="19" t="s">
        <v>82</v>
      </c>
    </row>
    <row r="112" spans="1:65" s="13" customFormat="1" ht="11.25">
      <c r="B112" s="198"/>
      <c r="C112" s="199"/>
      <c r="D112" s="200" t="s">
        <v>191</v>
      </c>
      <c r="E112" s="201" t="s">
        <v>19</v>
      </c>
      <c r="F112" s="202" t="s">
        <v>199</v>
      </c>
      <c r="G112" s="199"/>
      <c r="H112" s="203">
        <v>1445</v>
      </c>
      <c r="I112" s="204"/>
      <c r="J112" s="199"/>
      <c r="K112" s="199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191</v>
      </c>
      <c r="AU112" s="209" t="s">
        <v>82</v>
      </c>
      <c r="AV112" s="13" t="s">
        <v>82</v>
      </c>
      <c r="AW112" s="13" t="s">
        <v>35</v>
      </c>
      <c r="AX112" s="13" t="s">
        <v>80</v>
      </c>
      <c r="AY112" s="209" t="s">
        <v>137</v>
      </c>
    </row>
    <row r="113" spans="1:65" s="2" customFormat="1" ht="21.75" customHeight="1">
      <c r="A113" s="36"/>
      <c r="B113" s="37"/>
      <c r="C113" s="180" t="s">
        <v>200</v>
      </c>
      <c r="D113" s="180" t="s">
        <v>139</v>
      </c>
      <c r="E113" s="181" t="s">
        <v>201</v>
      </c>
      <c r="F113" s="182" t="s">
        <v>202</v>
      </c>
      <c r="G113" s="183" t="s">
        <v>189</v>
      </c>
      <c r="H113" s="184">
        <v>1355.6949999999999</v>
      </c>
      <c r="I113" s="185"/>
      <c r="J113" s="186">
        <f>ROUND(I113*H113,2)</f>
        <v>0</v>
      </c>
      <c r="K113" s="182" t="s">
        <v>148</v>
      </c>
      <c r="L113" s="41"/>
      <c r="M113" s="187" t="s">
        <v>19</v>
      </c>
      <c r="N113" s="188" t="s">
        <v>44</v>
      </c>
      <c r="O113" s="66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143</v>
      </c>
      <c r="AT113" s="191" t="s">
        <v>139</v>
      </c>
      <c r="AU113" s="191" t="s">
        <v>82</v>
      </c>
      <c r="AY113" s="19" t="s">
        <v>137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80</v>
      </c>
      <c r="BK113" s="192">
        <f>ROUND(I113*H113,2)</f>
        <v>0</v>
      </c>
      <c r="BL113" s="19" t="s">
        <v>143</v>
      </c>
      <c r="BM113" s="191" t="s">
        <v>203</v>
      </c>
    </row>
    <row r="114" spans="1:65" s="2" customFormat="1" ht="11.25">
      <c r="A114" s="36"/>
      <c r="B114" s="37"/>
      <c r="C114" s="38"/>
      <c r="D114" s="193" t="s">
        <v>150</v>
      </c>
      <c r="E114" s="38"/>
      <c r="F114" s="194" t="s">
        <v>204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150</v>
      </c>
      <c r="AU114" s="19" t="s">
        <v>82</v>
      </c>
    </row>
    <row r="115" spans="1:65" s="13" customFormat="1" ht="11.25">
      <c r="B115" s="198"/>
      <c r="C115" s="199"/>
      <c r="D115" s="200" t="s">
        <v>191</v>
      </c>
      <c r="E115" s="201" t="s">
        <v>19</v>
      </c>
      <c r="F115" s="202" t="s">
        <v>205</v>
      </c>
      <c r="G115" s="199"/>
      <c r="H115" s="203">
        <v>198.44</v>
      </c>
      <c r="I115" s="204"/>
      <c r="J115" s="199"/>
      <c r="K115" s="199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191</v>
      </c>
      <c r="AU115" s="209" t="s">
        <v>82</v>
      </c>
      <c r="AV115" s="13" t="s">
        <v>82</v>
      </c>
      <c r="AW115" s="13" t="s">
        <v>35</v>
      </c>
      <c r="AX115" s="13" t="s">
        <v>73</v>
      </c>
      <c r="AY115" s="209" t="s">
        <v>137</v>
      </c>
    </row>
    <row r="116" spans="1:65" s="13" customFormat="1" ht="11.25">
      <c r="B116" s="198"/>
      <c r="C116" s="199"/>
      <c r="D116" s="200" t="s">
        <v>191</v>
      </c>
      <c r="E116" s="201" t="s">
        <v>19</v>
      </c>
      <c r="F116" s="202" t="s">
        <v>206</v>
      </c>
      <c r="G116" s="199"/>
      <c r="H116" s="203">
        <v>117.8</v>
      </c>
      <c r="I116" s="204"/>
      <c r="J116" s="199"/>
      <c r="K116" s="199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191</v>
      </c>
      <c r="AU116" s="209" t="s">
        <v>82</v>
      </c>
      <c r="AV116" s="13" t="s">
        <v>82</v>
      </c>
      <c r="AW116" s="13" t="s">
        <v>35</v>
      </c>
      <c r="AX116" s="13" t="s">
        <v>73</v>
      </c>
      <c r="AY116" s="209" t="s">
        <v>137</v>
      </c>
    </row>
    <row r="117" spans="1:65" s="13" customFormat="1" ht="11.25">
      <c r="B117" s="198"/>
      <c r="C117" s="199"/>
      <c r="D117" s="200" t="s">
        <v>191</v>
      </c>
      <c r="E117" s="201" t="s">
        <v>19</v>
      </c>
      <c r="F117" s="202" t="s">
        <v>207</v>
      </c>
      <c r="G117" s="199"/>
      <c r="H117" s="203">
        <v>678</v>
      </c>
      <c r="I117" s="204"/>
      <c r="J117" s="199"/>
      <c r="K117" s="199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191</v>
      </c>
      <c r="AU117" s="209" t="s">
        <v>82</v>
      </c>
      <c r="AV117" s="13" t="s">
        <v>82</v>
      </c>
      <c r="AW117" s="13" t="s">
        <v>35</v>
      </c>
      <c r="AX117" s="13" t="s">
        <v>73</v>
      </c>
      <c r="AY117" s="209" t="s">
        <v>137</v>
      </c>
    </row>
    <row r="118" spans="1:65" s="13" customFormat="1" ht="11.25">
      <c r="B118" s="198"/>
      <c r="C118" s="199"/>
      <c r="D118" s="200" t="s">
        <v>191</v>
      </c>
      <c r="E118" s="201" t="s">
        <v>19</v>
      </c>
      <c r="F118" s="202" t="s">
        <v>208</v>
      </c>
      <c r="G118" s="199"/>
      <c r="H118" s="203">
        <v>361.45499999999998</v>
      </c>
      <c r="I118" s="204"/>
      <c r="J118" s="199"/>
      <c r="K118" s="199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191</v>
      </c>
      <c r="AU118" s="209" t="s">
        <v>82</v>
      </c>
      <c r="AV118" s="13" t="s">
        <v>82</v>
      </c>
      <c r="AW118" s="13" t="s">
        <v>35</v>
      </c>
      <c r="AX118" s="13" t="s">
        <v>73</v>
      </c>
      <c r="AY118" s="209" t="s">
        <v>137</v>
      </c>
    </row>
    <row r="119" spans="1:65" s="14" customFormat="1" ht="11.25">
      <c r="B119" s="210"/>
      <c r="C119" s="211"/>
      <c r="D119" s="200" t="s">
        <v>191</v>
      </c>
      <c r="E119" s="212" t="s">
        <v>19</v>
      </c>
      <c r="F119" s="213" t="s">
        <v>193</v>
      </c>
      <c r="G119" s="211"/>
      <c r="H119" s="214">
        <v>1355.6949999999999</v>
      </c>
      <c r="I119" s="215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191</v>
      </c>
      <c r="AU119" s="220" t="s">
        <v>82</v>
      </c>
      <c r="AV119" s="14" t="s">
        <v>143</v>
      </c>
      <c r="AW119" s="14" t="s">
        <v>35</v>
      </c>
      <c r="AX119" s="14" t="s">
        <v>80</v>
      </c>
      <c r="AY119" s="220" t="s">
        <v>137</v>
      </c>
    </row>
    <row r="120" spans="1:65" s="2" customFormat="1" ht="33" customHeight="1">
      <c r="A120" s="36"/>
      <c r="B120" s="37"/>
      <c r="C120" s="180" t="s">
        <v>209</v>
      </c>
      <c r="D120" s="180" t="s">
        <v>139</v>
      </c>
      <c r="E120" s="181" t="s">
        <v>210</v>
      </c>
      <c r="F120" s="182" t="s">
        <v>211</v>
      </c>
      <c r="G120" s="183" t="s">
        <v>189</v>
      </c>
      <c r="H120" s="184">
        <v>135.84</v>
      </c>
      <c r="I120" s="185"/>
      <c r="J120" s="186">
        <f>ROUND(I120*H120,2)</f>
        <v>0</v>
      </c>
      <c r="K120" s="182" t="s">
        <v>148</v>
      </c>
      <c r="L120" s="41"/>
      <c r="M120" s="187" t="s">
        <v>19</v>
      </c>
      <c r="N120" s="188" t="s">
        <v>44</v>
      </c>
      <c r="O120" s="66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143</v>
      </c>
      <c r="AT120" s="191" t="s">
        <v>139</v>
      </c>
      <c r="AU120" s="191" t="s">
        <v>82</v>
      </c>
      <c r="AY120" s="19" t="s">
        <v>137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80</v>
      </c>
      <c r="BK120" s="192">
        <f>ROUND(I120*H120,2)</f>
        <v>0</v>
      </c>
      <c r="BL120" s="19" t="s">
        <v>143</v>
      </c>
      <c r="BM120" s="191" t="s">
        <v>212</v>
      </c>
    </row>
    <row r="121" spans="1:65" s="2" customFormat="1" ht="11.25">
      <c r="A121" s="36"/>
      <c r="B121" s="37"/>
      <c r="C121" s="38"/>
      <c r="D121" s="193" t="s">
        <v>150</v>
      </c>
      <c r="E121" s="38"/>
      <c r="F121" s="194" t="s">
        <v>213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150</v>
      </c>
      <c r="AU121" s="19" t="s">
        <v>82</v>
      </c>
    </row>
    <row r="122" spans="1:65" s="13" customFormat="1" ht="11.25">
      <c r="B122" s="198"/>
      <c r="C122" s="199"/>
      <c r="D122" s="200" t="s">
        <v>191</v>
      </c>
      <c r="E122" s="201" t="s">
        <v>19</v>
      </c>
      <c r="F122" s="202" t="s">
        <v>214</v>
      </c>
      <c r="G122" s="199"/>
      <c r="H122" s="203">
        <v>135.84</v>
      </c>
      <c r="I122" s="204"/>
      <c r="J122" s="199"/>
      <c r="K122" s="199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191</v>
      </c>
      <c r="AU122" s="209" t="s">
        <v>82</v>
      </c>
      <c r="AV122" s="13" t="s">
        <v>82</v>
      </c>
      <c r="AW122" s="13" t="s">
        <v>35</v>
      </c>
      <c r="AX122" s="13" t="s">
        <v>73</v>
      </c>
      <c r="AY122" s="209" t="s">
        <v>137</v>
      </c>
    </row>
    <row r="123" spans="1:65" s="14" customFormat="1" ht="11.25">
      <c r="B123" s="210"/>
      <c r="C123" s="211"/>
      <c r="D123" s="200" t="s">
        <v>191</v>
      </c>
      <c r="E123" s="212" t="s">
        <v>19</v>
      </c>
      <c r="F123" s="213" t="s">
        <v>193</v>
      </c>
      <c r="G123" s="211"/>
      <c r="H123" s="214">
        <v>135.84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191</v>
      </c>
      <c r="AU123" s="220" t="s">
        <v>82</v>
      </c>
      <c r="AV123" s="14" t="s">
        <v>143</v>
      </c>
      <c r="AW123" s="14" t="s">
        <v>35</v>
      </c>
      <c r="AX123" s="14" t="s">
        <v>80</v>
      </c>
      <c r="AY123" s="220" t="s">
        <v>137</v>
      </c>
    </row>
    <row r="124" spans="1:65" s="2" customFormat="1" ht="37.9" customHeight="1">
      <c r="A124" s="36"/>
      <c r="B124" s="37"/>
      <c r="C124" s="180" t="s">
        <v>215</v>
      </c>
      <c r="D124" s="180" t="s">
        <v>139</v>
      </c>
      <c r="E124" s="181" t="s">
        <v>216</v>
      </c>
      <c r="F124" s="182" t="s">
        <v>217</v>
      </c>
      <c r="G124" s="183" t="s">
        <v>189</v>
      </c>
      <c r="H124" s="184">
        <v>42</v>
      </c>
      <c r="I124" s="185"/>
      <c r="J124" s="186">
        <f>ROUND(I124*H124,2)</f>
        <v>0</v>
      </c>
      <c r="K124" s="182" t="s">
        <v>148</v>
      </c>
      <c r="L124" s="41"/>
      <c r="M124" s="187" t="s">
        <v>19</v>
      </c>
      <c r="N124" s="188" t="s">
        <v>44</v>
      </c>
      <c r="O124" s="66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143</v>
      </c>
      <c r="AT124" s="191" t="s">
        <v>139</v>
      </c>
      <c r="AU124" s="191" t="s">
        <v>82</v>
      </c>
      <c r="AY124" s="19" t="s">
        <v>137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80</v>
      </c>
      <c r="BK124" s="192">
        <f>ROUND(I124*H124,2)</f>
        <v>0</v>
      </c>
      <c r="BL124" s="19" t="s">
        <v>143</v>
      </c>
      <c r="BM124" s="191" t="s">
        <v>218</v>
      </c>
    </row>
    <row r="125" spans="1:65" s="2" customFormat="1" ht="11.25">
      <c r="A125" s="36"/>
      <c r="B125" s="37"/>
      <c r="C125" s="38"/>
      <c r="D125" s="193" t="s">
        <v>150</v>
      </c>
      <c r="E125" s="38"/>
      <c r="F125" s="194" t="s">
        <v>219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150</v>
      </c>
      <c r="AU125" s="19" t="s">
        <v>82</v>
      </c>
    </row>
    <row r="126" spans="1:65" s="13" customFormat="1" ht="11.25">
      <c r="B126" s="198"/>
      <c r="C126" s="199"/>
      <c r="D126" s="200" t="s">
        <v>191</v>
      </c>
      <c r="E126" s="201" t="s">
        <v>19</v>
      </c>
      <c r="F126" s="202" t="s">
        <v>220</v>
      </c>
      <c r="G126" s="199"/>
      <c r="H126" s="203">
        <v>42</v>
      </c>
      <c r="I126" s="204"/>
      <c r="J126" s="199"/>
      <c r="K126" s="199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191</v>
      </c>
      <c r="AU126" s="209" t="s">
        <v>82</v>
      </c>
      <c r="AV126" s="13" t="s">
        <v>82</v>
      </c>
      <c r="AW126" s="13" t="s">
        <v>35</v>
      </c>
      <c r="AX126" s="13" t="s">
        <v>80</v>
      </c>
      <c r="AY126" s="209" t="s">
        <v>137</v>
      </c>
    </row>
    <row r="127" spans="1:65" s="2" customFormat="1" ht="24.2" customHeight="1">
      <c r="A127" s="36"/>
      <c r="B127" s="37"/>
      <c r="C127" s="180" t="s">
        <v>8</v>
      </c>
      <c r="D127" s="180" t="s">
        <v>139</v>
      </c>
      <c r="E127" s="181" t="s">
        <v>221</v>
      </c>
      <c r="F127" s="182" t="s">
        <v>222</v>
      </c>
      <c r="G127" s="183" t="s">
        <v>147</v>
      </c>
      <c r="H127" s="184">
        <v>15</v>
      </c>
      <c r="I127" s="185"/>
      <c r="J127" s="186">
        <f>ROUND(I127*H127,2)</f>
        <v>0</v>
      </c>
      <c r="K127" s="182" t="s">
        <v>148</v>
      </c>
      <c r="L127" s="41"/>
      <c r="M127" s="187" t="s">
        <v>19</v>
      </c>
      <c r="N127" s="188" t="s">
        <v>44</v>
      </c>
      <c r="O127" s="66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143</v>
      </c>
      <c r="AT127" s="191" t="s">
        <v>139</v>
      </c>
      <c r="AU127" s="191" t="s">
        <v>82</v>
      </c>
      <c r="AY127" s="19" t="s">
        <v>137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80</v>
      </c>
      <c r="BK127" s="192">
        <f>ROUND(I127*H127,2)</f>
        <v>0</v>
      </c>
      <c r="BL127" s="19" t="s">
        <v>143</v>
      </c>
      <c r="BM127" s="191" t="s">
        <v>223</v>
      </c>
    </row>
    <row r="128" spans="1:65" s="2" customFormat="1" ht="11.25">
      <c r="A128" s="36"/>
      <c r="B128" s="37"/>
      <c r="C128" s="38"/>
      <c r="D128" s="193" t="s">
        <v>150</v>
      </c>
      <c r="E128" s="38"/>
      <c r="F128" s="194" t="s">
        <v>224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150</v>
      </c>
      <c r="AU128" s="19" t="s">
        <v>82</v>
      </c>
    </row>
    <row r="129" spans="1:65" s="2" customFormat="1" ht="24.2" customHeight="1">
      <c r="A129" s="36"/>
      <c r="B129" s="37"/>
      <c r="C129" s="180" t="s">
        <v>225</v>
      </c>
      <c r="D129" s="180" t="s">
        <v>139</v>
      </c>
      <c r="E129" s="181" t="s">
        <v>226</v>
      </c>
      <c r="F129" s="182" t="s">
        <v>227</v>
      </c>
      <c r="G129" s="183" t="s">
        <v>147</v>
      </c>
      <c r="H129" s="184">
        <v>1</v>
      </c>
      <c r="I129" s="185"/>
      <c r="J129" s="186">
        <f>ROUND(I129*H129,2)</f>
        <v>0</v>
      </c>
      <c r="K129" s="182" t="s">
        <v>148</v>
      </c>
      <c r="L129" s="41"/>
      <c r="M129" s="187" t="s">
        <v>19</v>
      </c>
      <c r="N129" s="188" t="s">
        <v>44</v>
      </c>
      <c r="O129" s="66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143</v>
      </c>
      <c r="AT129" s="191" t="s">
        <v>139</v>
      </c>
      <c r="AU129" s="191" t="s">
        <v>82</v>
      </c>
      <c r="AY129" s="19" t="s">
        <v>137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80</v>
      </c>
      <c r="BK129" s="192">
        <f>ROUND(I129*H129,2)</f>
        <v>0</v>
      </c>
      <c r="BL129" s="19" t="s">
        <v>143</v>
      </c>
      <c r="BM129" s="191" t="s">
        <v>228</v>
      </c>
    </row>
    <row r="130" spans="1:65" s="2" customFormat="1" ht="11.25">
      <c r="A130" s="36"/>
      <c r="B130" s="37"/>
      <c r="C130" s="38"/>
      <c r="D130" s="193" t="s">
        <v>150</v>
      </c>
      <c r="E130" s="38"/>
      <c r="F130" s="194" t="s">
        <v>229</v>
      </c>
      <c r="G130" s="38"/>
      <c r="H130" s="38"/>
      <c r="I130" s="195"/>
      <c r="J130" s="38"/>
      <c r="K130" s="38"/>
      <c r="L130" s="41"/>
      <c r="M130" s="196"/>
      <c r="N130" s="197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150</v>
      </c>
      <c r="AU130" s="19" t="s">
        <v>82</v>
      </c>
    </row>
    <row r="131" spans="1:65" s="2" customFormat="1" ht="24.2" customHeight="1">
      <c r="A131" s="36"/>
      <c r="B131" s="37"/>
      <c r="C131" s="180" t="s">
        <v>230</v>
      </c>
      <c r="D131" s="180" t="s">
        <v>139</v>
      </c>
      <c r="E131" s="181" t="s">
        <v>231</v>
      </c>
      <c r="F131" s="182" t="s">
        <v>232</v>
      </c>
      <c r="G131" s="183" t="s">
        <v>147</v>
      </c>
      <c r="H131" s="184">
        <v>15</v>
      </c>
      <c r="I131" s="185"/>
      <c r="J131" s="186">
        <f>ROUND(I131*H131,2)</f>
        <v>0</v>
      </c>
      <c r="K131" s="182" t="s">
        <v>148</v>
      </c>
      <c r="L131" s="41"/>
      <c r="M131" s="187" t="s">
        <v>19</v>
      </c>
      <c r="N131" s="188" t="s">
        <v>44</v>
      </c>
      <c r="O131" s="6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143</v>
      </c>
      <c r="AT131" s="191" t="s">
        <v>139</v>
      </c>
      <c r="AU131" s="191" t="s">
        <v>82</v>
      </c>
      <c r="AY131" s="19" t="s">
        <v>137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80</v>
      </c>
      <c r="BK131" s="192">
        <f>ROUND(I131*H131,2)</f>
        <v>0</v>
      </c>
      <c r="BL131" s="19" t="s">
        <v>143</v>
      </c>
      <c r="BM131" s="191" t="s">
        <v>233</v>
      </c>
    </row>
    <row r="132" spans="1:65" s="2" customFormat="1" ht="11.25">
      <c r="A132" s="36"/>
      <c r="B132" s="37"/>
      <c r="C132" s="38"/>
      <c r="D132" s="193" t="s">
        <v>150</v>
      </c>
      <c r="E132" s="38"/>
      <c r="F132" s="194" t="s">
        <v>234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150</v>
      </c>
      <c r="AU132" s="19" t="s">
        <v>82</v>
      </c>
    </row>
    <row r="133" spans="1:65" s="2" customFormat="1" ht="24.2" customHeight="1">
      <c r="A133" s="36"/>
      <c r="B133" s="37"/>
      <c r="C133" s="180" t="s">
        <v>235</v>
      </c>
      <c r="D133" s="180" t="s">
        <v>139</v>
      </c>
      <c r="E133" s="181" t="s">
        <v>236</v>
      </c>
      <c r="F133" s="182" t="s">
        <v>237</v>
      </c>
      <c r="G133" s="183" t="s">
        <v>147</v>
      </c>
      <c r="H133" s="184">
        <v>1</v>
      </c>
      <c r="I133" s="185"/>
      <c r="J133" s="186">
        <f>ROUND(I133*H133,2)</f>
        <v>0</v>
      </c>
      <c r="K133" s="182" t="s">
        <v>148</v>
      </c>
      <c r="L133" s="41"/>
      <c r="M133" s="187" t="s">
        <v>19</v>
      </c>
      <c r="N133" s="188" t="s">
        <v>44</v>
      </c>
      <c r="O133" s="6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143</v>
      </c>
      <c r="AT133" s="191" t="s">
        <v>139</v>
      </c>
      <c r="AU133" s="191" t="s">
        <v>82</v>
      </c>
      <c r="AY133" s="19" t="s">
        <v>137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80</v>
      </c>
      <c r="BK133" s="192">
        <f>ROUND(I133*H133,2)</f>
        <v>0</v>
      </c>
      <c r="BL133" s="19" t="s">
        <v>143</v>
      </c>
      <c r="BM133" s="191" t="s">
        <v>238</v>
      </c>
    </row>
    <row r="134" spans="1:65" s="2" customFormat="1" ht="11.25">
      <c r="A134" s="36"/>
      <c r="B134" s="37"/>
      <c r="C134" s="38"/>
      <c r="D134" s="193" t="s">
        <v>150</v>
      </c>
      <c r="E134" s="38"/>
      <c r="F134" s="194" t="s">
        <v>239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150</v>
      </c>
      <c r="AU134" s="19" t="s">
        <v>82</v>
      </c>
    </row>
    <row r="135" spans="1:65" s="2" customFormat="1" ht="37.9" customHeight="1">
      <c r="A135" s="36"/>
      <c r="B135" s="37"/>
      <c r="C135" s="180" t="s">
        <v>240</v>
      </c>
      <c r="D135" s="180" t="s">
        <v>139</v>
      </c>
      <c r="E135" s="181" t="s">
        <v>241</v>
      </c>
      <c r="F135" s="182" t="s">
        <v>242</v>
      </c>
      <c r="G135" s="183" t="s">
        <v>189</v>
      </c>
      <c r="H135" s="184">
        <v>1437.835</v>
      </c>
      <c r="I135" s="185"/>
      <c r="J135" s="186">
        <f>ROUND(I135*H135,2)</f>
        <v>0</v>
      </c>
      <c r="K135" s="182" t="s">
        <v>148</v>
      </c>
      <c r="L135" s="41"/>
      <c r="M135" s="187" t="s">
        <v>19</v>
      </c>
      <c r="N135" s="188" t="s">
        <v>44</v>
      </c>
      <c r="O135" s="6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143</v>
      </c>
      <c r="AT135" s="191" t="s">
        <v>139</v>
      </c>
      <c r="AU135" s="191" t="s">
        <v>82</v>
      </c>
      <c r="AY135" s="19" t="s">
        <v>137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80</v>
      </c>
      <c r="BK135" s="192">
        <f>ROUND(I135*H135,2)</f>
        <v>0</v>
      </c>
      <c r="BL135" s="19" t="s">
        <v>143</v>
      </c>
      <c r="BM135" s="191" t="s">
        <v>243</v>
      </c>
    </row>
    <row r="136" spans="1:65" s="2" customFormat="1" ht="11.25">
      <c r="A136" s="36"/>
      <c r="B136" s="37"/>
      <c r="C136" s="38"/>
      <c r="D136" s="193" t="s">
        <v>150</v>
      </c>
      <c r="E136" s="38"/>
      <c r="F136" s="194" t="s">
        <v>244</v>
      </c>
      <c r="G136" s="38"/>
      <c r="H136" s="38"/>
      <c r="I136" s="195"/>
      <c r="J136" s="38"/>
      <c r="K136" s="38"/>
      <c r="L136" s="41"/>
      <c r="M136" s="196"/>
      <c r="N136" s="197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150</v>
      </c>
      <c r="AU136" s="19" t="s">
        <v>82</v>
      </c>
    </row>
    <row r="137" spans="1:65" s="13" customFormat="1" ht="11.25">
      <c r="B137" s="198"/>
      <c r="C137" s="199"/>
      <c r="D137" s="200" t="s">
        <v>191</v>
      </c>
      <c r="E137" s="201" t="s">
        <v>19</v>
      </c>
      <c r="F137" s="202" t="s">
        <v>245</v>
      </c>
      <c r="G137" s="199"/>
      <c r="H137" s="203">
        <v>1437.835</v>
      </c>
      <c r="I137" s="204"/>
      <c r="J137" s="199"/>
      <c r="K137" s="199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191</v>
      </c>
      <c r="AU137" s="209" t="s">
        <v>82</v>
      </c>
      <c r="AV137" s="13" t="s">
        <v>82</v>
      </c>
      <c r="AW137" s="13" t="s">
        <v>35</v>
      </c>
      <c r="AX137" s="13" t="s">
        <v>80</v>
      </c>
      <c r="AY137" s="209" t="s">
        <v>137</v>
      </c>
    </row>
    <row r="138" spans="1:65" s="2" customFormat="1" ht="37.9" customHeight="1">
      <c r="A138" s="36"/>
      <c r="B138" s="37"/>
      <c r="C138" s="180" t="s">
        <v>246</v>
      </c>
      <c r="D138" s="180" t="s">
        <v>139</v>
      </c>
      <c r="E138" s="181" t="s">
        <v>247</v>
      </c>
      <c r="F138" s="182" t="s">
        <v>248</v>
      </c>
      <c r="G138" s="183" t="s">
        <v>189</v>
      </c>
      <c r="H138" s="184">
        <v>10064.844999999999</v>
      </c>
      <c r="I138" s="185"/>
      <c r="J138" s="186">
        <f>ROUND(I138*H138,2)</f>
        <v>0</v>
      </c>
      <c r="K138" s="182" t="s">
        <v>148</v>
      </c>
      <c r="L138" s="41"/>
      <c r="M138" s="187" t="s">
        <v>19</v>
      </c>
      <c r="N138" s="188" t="s">
        <v>44</v>
      </c>
      <c r="O138" s="66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143</v>
      </c>
      <c r="AT138" s="191" t="s">
        <v>139</v>
      </c>
      <c r="AU138" s="191" t="s">
        <v>82</v>
      </c>
      <c r="AY138" s="19" t="s">
        <v>137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80</v>
      </c>
      <c r="BK138" s="192">
        <f>ROUND(I138*H138,2)</f>
        <v>0</v>
      </c>
      <c r="BL138" s="19" t="s">
        <v>143</v>
      </c>
      <c r="BM138" s="191" t="s">
        <v>249</v>
      </c>
    </row>
    <row r="139" spans="1:65" s="2" customFormat="1" ht="11.25">
      <c r="A139" s="36"/>
      <c r="B139" s="37"/>
      <c r="C139" s="38"/>
      <c r="D139" s="193" t="s">
        <v>150</v>
      </c>
      <c r="E139" s="38"/>
      <c r="F139" s="194" t="s">
        <v>250</v>
      </c>
      <c r="G139" s="38"/>
      <c r="H139" s="38"/>
      <c r="I139" s="195"/>
      <c r="J139" s="38"/>
      <c r="K139" s="38"/>
      <c r="L139" s="41"/>
      <c r="M139" s="196"/>
      <c r="N139" s="197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150</v>
      </c>
      <c r="AU139" s="19" t="s">
        <v>82</v>
      </c>
    </row>
    <row r="140" spans="1:65" s="13" customFormat="1" ht="11.25">
      <c r="B140" s="198"/>
      <c r="C140" s="199"/>
      <c r="D140" s="200" t="s">
        <v>191</v>
      </c>
      <c r="E140" s="201" t="s">
        <v>19</v>
      </c>
      <c r="F140" s="202" t="s">
        <v>251</v>
      </c>
      <c r="G140" s="199"/>
      <c r="H140" s="203">
        <v>10064.844999999999</v>
      </c>
      <c r="I140" s="204"/>
      <c r="J140" s="199"/>
      <c r="K140" s="199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191</v>
      </c>
      <c r="AU140" s="209" t="s">
        <v>82</v>
      </c>
      <c r="AV140" s="13" t="s">
        <v>82</v>
      </c>
      <c r="AW140" s="13" t="s">
        <v>35</v>
      </c>
      <c r="AX140" s="13" t="s">
        <v>80</v>
      </c>
      <c r="AY140" s="209" t="s">
        <v>137</v>
      </c>
    </row>
    <row r="141" spans="1:65" s="2" customFormat="1" ht="24.2" customHeight="1">
      <c r="A141" s="36"/>
      <c r="B141" s="37"/>
      <c r="C141" s="180" t="s">
        <v>7</v>
      </c>
      <c r="D141" s="180" t="s">
        <v>139</v>
      </c>
      <c r="E141" s="181" t="s">
        <v>252</v>
      </c>
      <c r="F141" s="182" t="s">
        <v>253</v>
      </c>
      <c r="G141" s="183" t="s">
        <v>189</v>
      </c>
      <c r="H141" s="184">
        <v>1437.835</v>
      </c>
      <c r="I141" s="185"/>
      <c r="J141" s="186">
        <f>ROUND(I141*H141,2)</f>
        <v>0</v>
      </c>
      <c r="K141" s="182" t="s">
        <v>148</v>
      </c>
      <c r="L141" s="41"/>
      <c r="M141" s="187" t="s">
        <v>19</v>
      </c>
      <c r="N141" s="188" t="s">
        <v>44</v>
      </c>
      <c r="O141" s="6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143</v>
      </c>
      <c r="AT141" s="191" t="s">
        <v>139</v>
      </c>
      <c r="AU141" s="191" t="s">
        <v>82</v>
      </c>
      <c r="AY141" s="19" t="s">
        <v>137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80</v>
      </c>
      <c r="BK141" s="192">
        <f>ROUND(I141*H141,2)</f>
        <v>0</v>
      </c>
      <c r="BL141" s="19" t="s">
        <v>143</v>
      </c>
      <c r="BM141" s="191" t="s">
        <v>254</v>
      </c>
    </row>
    <row r="142" spans="1:65" s="2" customFormat="1" ht="11.25">
      <c r="A142" s="36"/>
      <c r="B142" s="37"/>
      <c r="C142" s="38"/>
      <c r="D142" s="193" t="s">
        <v>150</v>
      </c>
      <c r="E142" s="38"/>
      <c r="F142" s="194" t="s">
        <v>255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150</v>
      </c>
      <c r="AU142" s="19" t="s">
        <v>82</v>
      </c>
    </row>
    <row r="143" spans="1:65" s="2" customFormat="1" ht="24.2" customHeight="1">
      <c r="A143" s="36"/>
      <c r="B143" s="37"/>
      <c r="C143" s="180" t="s">
        <v>256</v>
      </c>
      <c r="D143" s="180" t="s">
        <v>139</v>
      </c>
      <c r="E143" s="181" t="s">
        <v>257</v>
      </c>
      <c r="F143" s="182" t="s">
        <v>258</v>
      </c>
      <c r="G143" s="183" t="s">
        <v>142</v>
      </c>
      <c r="H143" s="184">
        <v>1445</v>
      </c>
      <c r="I143" s="185"/>
      <c r="J143" s="186">
        <f>ROUND(I143*H143,2)</f>
        <v>0</v>
      </c>
      <c r="K143" s="182" t="s">
        <v>148</v>
      </c>
      <c r="L143" s="41"/>
      <c r="M143" s="187" t="s">
        <v>19</v>
      </c>
      <c r="N143" s="188" t="s">
        <v>44</v>
      </c>
      <c r="O143" s="6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143</v>
      </c>
      <c r="AT143" s="191" t="s">
        <v>139</v>
      </c>
      <c r="AU143" s="191" t="s">
        <v>82</v>
      </c>
      <c r="AY143" s="19" t="s">
        <v>137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80</v>
      </c>
      <c r="BK143" s="192">
        <f>ROUND(I143*H143,2)</f>
        <v>0</v>
      </c>
      <c r="BL143" s="19" t="s">
        <v>143</v>
      </c>
      <c r="BM143" s="191" t="s">
        <v>259</v>
      </c>
    </row>
    <row r="144" spans="1:65" s="2" customFormat="1" ht="11.25">
      <c r="A144" s="36"/>
      <c r="B144" s="37"/>
      <c r="C144" s="38"/>
      <c r="D144" s="193" t="s">
        <v>150</v>
      </c>
      <c r="E144" s="38"/>
      <c r="F144" s="194" t="s">
        <v>260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150</v>
      </c>
      <c r="AU144" s="19" t="s">
        <v>82</v>
      </c>
    </row>
    <row r="145" spans="1:65" s="13" customFormat="1" ht="11.25">
      <c r="B145" s="198"/>
      <c r="C145" s="199"/>
      <c r="D145" s="200" t="s">
        <v>191</v>
      </c>
      <c r="E145" s="201" t="s">
        <v>19</v>
      </c>
      <c r="F145" s="202" t="s">
        <v>199</v>
      </c>
      <c r="G145" s="199"/>
      <c r="H145" s="203">
        <v>1445</v>
      </c>
      <c r="I145" s="204"/>
      <c r="J145" s="199"/>
      <c r="K145" s="199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191</v>
      </c>
      <c r="AU145" s="209" t="s">
        <v>82</v>
      </c>
      <c r="AV145" s="13" t="s">
        <v>82</v>
      </c>
      <c r="AW145" s="13" t="s">
        <v>35</v>
      </c>
      <c r="AX145" s="13" t="s">
        <v>80</v>
      </c>
      <c r="AY145" s="209" t="s">
        <v>137</v>
      </c>
    </row>
    <row r="146" spans="1:65" s="2" customFormat="1" ht="24.2" customHeight="1">
      <c r="A146" s="36"/>
      <c r="B146" s="37"/>
      <c r="C146" s="180" t="s">
        <v>261</v>
      </c>
      <c r="D146" s="180" t="s">
        <v>139</v>
      </c>
      <c r="E146" s="181" t="s">
        <v>262</v>
      </c>
      <c r="F146" s="182" t="s">
        <v>263</v>
      </c>
      <c r="G146" s="183" t="s">
        <v>142</v>
      </c>
      <c r="H146" s="184">
        <v>627.1</v>
      </c>
      <c r="I146" s="185"/>
      <c r="J146" s="186">
        <f>ROUND(I146*H146,2)</f>
        <v>0</v>
      </c>
      <c r="K146" s="182" t="s">
        <v>148</v>
      </c>
      <c r="L146" s="41"/>
      <c r="M146" s="187" t="s">
        <v>19</v>
      </c>
      <c r="N146" s="188" t="s">
        <v>44</v>
      </c>
      <c r="O146" s="6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143</v>
      </c>
      <c r="AT146" s="191" t="s">
        <v>139</v>
      </c>
      <c r="AU146" s="191" t="s">
        <v>82</v>
      </c>
      <c r="AY146" s="19" t="s">
        <v>137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80</v>
      </c>
      <c r="BK146" s="192">
        <f>ROUND(I146*H146,2)</f>
        <v>0</v>
      </c>
      <c r="BL146" s="19" t="s">
        <v>143</v>
      </c>
      <c r="BM146" s="191" t="s">
        <v>264</v>
      </c>
    </row>
    <row r="147" spans="1:65" s="2" customFormat="1" ht="11.25">
      <c r="A147" s="36"/>
      <c r="B147" s="37"/>
      <c r="C147" s="38"/>
      <c r="D147" s="193" t="s">
        <v>150</v>
      </c>
      <c r="E147" s="38"/>
      <c r="F147" s="194" t="s">
        <v>265</v>
      </c>
      <c r="G147" s="38"/>
      <c r="H147" s="38"/>
      <c r="I147" s="195"/>
      <c r="J147" s="38"/>
      <c r="K147" s="38"/>
      <c r="L147" s="41"/>
      <c r="M147" s="196"/>
      <c r="N147" s="197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150</v>
      </c>
      <c r="AU147" s="19" t="s">
        <v>82</v>
      </c>
    </row>
    <row r="148" spans="1:65" s="13" customFormat="1" ht="11.25">
      <c r="B148" s="198"/>
      <c r="C148" s="199"/>
      <c r="D148" s="200" t="s">
        <v>191</v>
      </c>
      <c r="E148" s="201" t="s">
        <v>19</v>
      </c>
      <c r="F148" s="202" t="s">
        <v>266</v>
      </c>
      <c r="G148" s="199"/>
      <c r="H148" s="203">
        <v>613.29999999999995</v>
      </c>
      <c r="I148" s="204"/>
      <c r="J148" s="199"/>
      <c r="K148" s="199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191</v>
      </c>
      <c r="AU148" s="209" t="s">
        <v>82</v>
      </c>
      <c r="AV148" s="13" t="s">
        <v>82</v>
      </c>
      <c r="AW148" s="13" t="s">
        <v>35</v>
      </c>
      <c r="AX148" s="13" t="s">
        <v>73</v>
      </c>
      <c r="AY148" s="209" t="s">
        <v>137</v>
      </c>
    </row>
    <row r="149" spans="1:65" s="13" customFormat="1" ht="11.25">
      <c r="B149" s="198"/>
      <c r="C149" s="199"/>
      <c r="D149" s="200" t="s">
        <v>191</v>
      </c>
      <c r="E149" s="201" t="s">
        <v>19</v>
      </c>
      <c r="F149" s="202" t="s">
        <v>267</v>
      </c>
      <c r="G149" s="199"/>
      <c r="H149" s="203">
        <v>13.8</v>
      </c>
      <c r="I149" s="204"/>
      <c r="J149" s="199"/>
      <c r="K149" s="199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191</v>
      </c>
      <c r="AU149" s="209" t="s">
        <v>82</v>
      </c>
      <c r="AV149" s="13" t="s">
        <v>82</v>
      </c>
      <c r="AW149" s="13" t="s">
        <v>35</v>
      </c>
      <c r="AX149" s="13" t="s">
        <v>73</v>
      </c>
      <c r="AY149" s="209" t="s">
        <v>137</v>
      </c>
    </row>
    <row r="150" spans="1:65" s="14" customFormat="1" ht="11.25">
      <c r="B150" s="210"/>
      <c r="C150" s="211"/>
      <c r="D150" s="200" t="s">
        <v>191</v>
      </c>
      <c r="E150" s="212" t="s">
        <v>19</v>
      </c>
      <c r="F150" s="213" t="s">
        <v>193</v>
      </c>
      <c r="G150" s="211"/>
      <c r="H150" s="214">
        <v>627.1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191</v>
      </c>
      <c r="AU150" s="220" t="s">
        <v>82</v>
      </c>
      <c r="AV150" s="14" t="s">
        <v>143</v>
      </c>
      <c r="AW150" s="14" t="s">
        <v>35</v>
      </c>
      <c r="AX150" s="14" t="s">
        <v>80</v>
      </c>
      <c r="AY150" s="220" t="s">
        <v>137</v>
      </c>
    </row>
    <row r="151" spans="1:65" s="2" customFormat="1" ht="16.5" customHeight="1">
      <c r="A151" s="36"/>
      <c r="B151" s="37"/>
      <c r="C151" s="221" t="s">
        <v>268</v>
      </c>
      <c r="D151" s="221" t="s">
        <v>269</v>
      </c>
      <c r="E151" s="222" t="s">
        <v>270</v>
      </c>
      <c r="F151" s="223" t="s">
        <v>271</v>
      </c>
      <c r="G151" s="224" t="s">
        <v>272</v>
      </c>
      <c r="H151" s="225">
        <v>15.678000000000001</v>
      </c>
      <c r="I151" s="226"/>
      <c r="J151" s="227">
        <f>ROUND(I151*H151,2)</f>
        <v>0</v>
      </c>
      <c r="K151" s="223" t="s">
        <v>148</v>
      </c>
      <c r="L151" s="228"/>
      <c r="M151" s="229" t="s">
        <v>19</v>
      </c>
      <c r="N151" s="230" t="s">
        <v>44</v>
      </c>
      <c r="O151" s="66"/>
      <c r="P151" s="189">
        <f>O151*H151</f>
        <v>0</v>
      </c>
      <c r="Q151" s="189">
        <v>1E-3</v>
      </c>
      <c r="R151" s="189">
        <f>Q151*H151</f>
        <v>1.5678000000000001E-2</v>
      </c>
      <c r="S151" s="189">
        <v>0</v>
      </c>
      <c r="T151" s="19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174</v>
      </c>
      <c r="AT151" s="191" t="s">
        <v>269</v>
      </c>
      <c r="AU151" s="191" t="s">
        <v>82</v>
      </c>
      <c r="AY151" s="19" t="s">
        <v>137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80</v>
      </c>
      <c r="BK151" s="192">
        <f>ROUND(I151*H151,2)</f>
        <v>0</v>
      </c>
      <c r="BL151" s="19" t="s">
        <v>143</v>
      </c>
      <c r="BM151" s="191" t="s">
        <v>273</v>
      </c>
    </row>
    <row r="152" spans="1:65" s="13" customFormat="1" ht="11.25">
      <c r="B152" s="198"/>
      <c r="C152" s="199"/>
      <c r="D152" s="200" t="s">
        <v>191</v>
      </c>
      <c r="E152" s="199"/>
      <c r="F152" s="202" t="s">
        <v>274</v>
      </c>
      <c r="G152" s="199"/>
      <c r="H152" s="203">
        <v>15.678000000000001</v>
      </c>
      <c r="I152" s="204"/>
      <c r="J152" s="199"/>
      <c r="K152" s="199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191</v>
      </c>
      <c r="AU152" s="209" t="s">
        <v>82</v>
      </c>
      <c r="AV152" s="13" t="s">
        <v>82</v>
      </c>
      <c r="AW152" s="13" t="s">
        <v>4</v>
      </c>
      <c r="AX152" s="13" t="s">
        <v>80</v>
      </c>
      <c r="AY152" s="209" t="s">
        <v>137</v>
      </c>
    </row>
    <row r="153" spans="1:65" s="2" customFormat="1" ht="21.75" customHeight="1">
      <c r="A153" s="36"/>
      <c r="B153" s="37"/>
      <c r="C153" s="180" t="s">
        <v>275</v>
      </c>
      <c r="D153" s="180" t="s">
        <v>139</v>
      </c>
      <c r="E153" s="181" t="s">
        <v>276</v>
      </c>
      <c r="F153" s="182" t="s">
        <v>277</v>
      </c>
      <c r="G153" s="183" t="s">
        <v>142</v>
      </c>
      <c r="H153" s="184">
        <v>4115.6000000000004</v>
      </c>
      <c r="I153" s="185"/>
      <c r="J153" s="186">
        <f>ROUND(I153*H153,2)</f>
        <v>0</v>
      </c>
      <c r="K153" s="182" t="s">
        <v>148</v>
      </c>
      <c r="L153" s="41"/>
      <c r="M153" s="187" t="s">
        <v>19</v>
      </c>
      <c r="N153" s="188" t="s">
        <v>44</v>
      </c>
      <c r="O153" s="66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143</v>
      </c>
      <c r="AT153" s="191" t="s">
        <v>139</v>
      </c>
      <c r="AU153" s="191" t="s">
        <v>82</v>
      </c>
      <c r="AY153" s="19" t="s">
        <v>137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9" t="s">
        <v>80</v>
      </c>
      <c r="BK153" s="192">
        <f>ROUND(I153*H153,2)</f>
        <v>0</v>
      </c>
      <c r="BL153" s="19" t="s">
        <v>143</v>
      </c>
      <c r="BM153" s="191" t="s">
        <v>278</v>
      </c>
    </row>
    <row r="154" spans="1:65" s="2" customFormat="1" ht="11.25">
      <c r="A154" s="36"/>
      <c r="B154" s="37"/>
      <c r="C154" s="38"/>
      <c r="D154" s="193" t="s">
        <v>150</v>
      </c>
      <c r="E154" s="38"/>
      <c r="F154" s="194" t="s">
        <v>279</v>
      </c>
      <c r="G154" s="38"/>
      <c r="H154" s="38"/>
      <c r="I154" s="195"/>
      <c r="J154" s="38"/>
      <c r="K154" s="38"/>
      <c r="L154" s="41"/>
      <c r="M154" s="196"/>
      <c r="N154" s="197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150</v>
      </c>
      <c r="AU154" s="19" t="s">
        <v>82</v>
      </c>
    </row>
    <row r="155" spans="1:65" s="13" customFormat="1" ht="11.25">
      <c r="B155" s="198"/>
      <c r="C155" s="199"/>
      <c r="D155" s="200" t="s">
        <v>191</v>
      </c>
      <c r="E155" s="201" t="s">
        <v>19</v>
      </c>
      <c r="F155" s="202" t="s">
        <v>280</v>
      </c>
      <c r="G155" s="199"/>
      <c r="H155" s="203">
        <v>3588.6</v>
      </c>
      <c r="I155" s="204"/>
      <c r="J155" s="199"/>
      <c r="K155" s="199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191</v>
      </c>
      <c r="AU155" s="209" t="s">
        <v>82</v>
      </c>
      <c r="AV155" s="13" t="s">
        <v>82</v>
      </c>
      <c r="AW155" s="13" t="s">
        <v>35</v>
      </c>
      <c r="AX155" s="13" t="s">
        <v>73</v>
      </c>
      <c r="AY155" s="209" t="s">
        <v>137</v>
      </c>
    </row>
    <row r="156" spans="1:65" s="13" customFormat="1" ht="11.25">
      <c r="B156" s="198"/>
      <c r="C156" s="199"/>
      <c r="D156" s="200" t="s">
        <v>191</v>
      </c>
      <c r="E156" s="201" t="s">
        <v>19</v>
      </c>
      <c r="F156" s="202" t="s">
        <v>281</v>
      </c>
      <c r="G156" s="199"/>
      <c r="H156" s="203">
        <v>190</v>
      </c>
      <c r="I156" s="204"/>
      <c r="J156" s="199"/>
      <c r="K156" s="199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191</v>
      </c>
      <c r="AU156" s="209" t="s">
        <v>82</v>
      </c>
      <c r="AV156" s="13" t="s">
        <v>82</v>
      </c>
      <c r="AW156" s="13" t="s">
        <v>35</v>
      </c>
      <c r="AX156" s="13" t="s">
        <v>73</v>
      </c>
      <c r="AY156" s="209" t="s">
        <v>137</v>
      </c>
    </row>
    <row r="157" spans="1:65" s="13" customFormat="1" ht="11.25">
      <c r="B157" s="198"/>
      <c r="C157" s="199"/>
      <c r="D157" s="200" t="s">
        <v>191</v>
      </c>
      <c r="E157" s="201" t="s">
        <v>19</v>
      </c>
      <c r="F157" s="202" t="s">
        <v>282</v>
      </c>
      <c r="G157" s="199"/>
      <c r="H157" s="203">
        <v>337</v>
      </c>
      <c r="I157" s="204"/>
      <c r="J157" s="199"/>
      <c r="K157" s="199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191</v>
      </c>
      <c r="AU157" s="209" t="s">
        <v>82</v>
      </c>
      <c r="AV157" s="13" t="s">
        <v>82</v>
      </c>
      <c r="AW157" s="13" t="s">
        <v>35</v>
      </c>
      <c r="AX157" s="13" t="s">
        <v>73</v>
      </c>
      <c r="AY157" s="209" t="s">
        <v>137</v>
      </c>
    </row>
    <row r="158" spans="1:65" s="14" customFormat="1" ht="11.25">
      <c r="B158" s="210"/>
      <c r="C158" s="211"/>
      <c r="D158" s="200" t="s">
        <v>191</v>
      </c>
      <c r="E158" s="212" t="s">
        <v>19</v>
      </c>
      <c r="F158" s="213" t="s">
        <v>193</v>
      </c>
      <c r="G158" s="211"/>
      <c r="H158" s="214">
        <v>4115.6000000000004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191</v>
      </c>
      <c r="AU158" s="220" t="s">
        <v>82</v>
      </c>
      <c r="AV158" s="14" t="s">
        <v>143</v>
      </c>
      <c r="AW158" s="14" t="s">
        <v>35</v>
      </c>
      <c r="AX158" s="14" t="s">
        <v>80</v>
      </c>
      <c r="AY158" s="220" t="s">
        <v>137</v>
      </c>
    </row>
    <row r="159" spans="1:65" s="2" customFormat="1" ht="24.2" customHeight="1">
      <c r="A159" s="36"/>
      <c r="B159" s="37"/>
      <c r="C159" s="180" t="s">
        <v>283</v>
      </c>
      <c r="D159" s="180" t="s">
        <v>139</v>
      </c>
      <c r="E159" s="181" t="s">
        <v>284</v>
      </c>
      <c r="F159" s="182" t="s">
        <v>285</v>
      </c>
      <c r="G159" s="183" t="s">
        <v>142</v>
      </c>
      <c r="H159" s="184">
        <v>13.8</v>
      </c>
      <c r="I159" s="185"/>
      <c r="J159" s="186">
        <f>ROUND(I159*H159,2)</f>
        <v>0</v>
      </c>
      <c r="K159" s="182" t="s">
        <v>148</v>
      </c>
      <c r="L159" s="41"/>
      <c r="M159" s="187" t="s">
        <v>19</v>
      </c>
      <c r="N159" s="188" t="s">
        <v>44</v>
      </c>
      <c r="O159" s="66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143</v>
      </c>
      <c r="AT159" s="191" t="s">
        <v>139</v>
      </c>
      <c r="AU159" s="191" t="s">
        <v>82</v>
      </c>
      <c r="AY159" s="19" t="s">
        <v>137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80</v>
      </c>
      <c r="BK159" s="192">
        <f>ROUND(I159*H159,2)</f>
        <v>0</v>
      </c>
      <c r="BL159" s="19" t="s">
        <v>143</v>
      </c>
      <c r="BM159" s="191" t="s">
        <v>286</v>
      </c>
    </row>
    <row r="160" spans="1:65" s="2" customFormat="1" ht="11.25">
      <c r="A160" s="36"/>
      <c r="B160" s="37"/>
      <c r="C160" s="38"/>
      <c r="D160" s="193" t="s">
        <v>150</v>
      </c>
      <c r="E160" s="38"/>
      <c r="F160" s="194" t="s">
        <v>287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150</v>
      </c>
      <c r="AU160" s="19" t="s">
        <v>82</v>
      </c>
    </row>
    <row r="161" spans="1:65" s="2" customFormat="1" ht="24.2" customHeight="1">
      <c r="A161" s="36"/>
      <c r="B161" s="37"/>
      <c r="C161" s="180" t="s">
        <v>288</v>
      </c>
      <c r="D161" s="180" t="s">
        <v>139</v>
      </c>
      <c r="E161" s="181" t="s">
        <v>289</v>
      </c>
      <c r="F161" s="182" t="s">
        <v>290</v>
      </c>
      <c r="G161" s="183" t="s">
        <v>142</v>
      </c>
      <c r="H161" s="184">
        <v>613.29999999999995</v>
      </c>
      <c r="I161" s="185"/>
      <c r="J161" s="186">
        <f>ROUND(I161*H161,2)</f>
        <v>0</v>
      </c>
      <c r="K161" s="182" t="s">
        <v>148</v>
      </c>
      <c r="L161" s="41"/>
      <c r="M161" s="187" t="s">
        <v>19</v>
      </c>
      <c r="N161" s="188" t="s">
        <v>44</v>
      </c>
      <c r="O161" s="66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143</v>
      </c>
      <c r="AT161" s="191" t="s">
        <v>139</v>
      </c>
      <c r="AU161" s="191" t="s">
        <v>82</v>
      </c>
      <c r="AY161" s="19" t="s">
        <v>137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9" t="s">
        <v>80</v>
      </c>
      <c r="BK161" s="192">
        <f>ROUND(I161*H161,2)</f>
        <v>0</v>
      </c>
      <c r="BL161" s="19" t="s">
        <v>143</v>
      </c>
      <c r="BM161" s="191" t="s">
        <v>291</v>
      </c>
    </row>
    <row r="162" spans="1:65" s="2" customFormat="1" ht="11.25">
      <c r="A162" s="36"/>
      <c r="B162" s="37"/>
      <c r="C162" s="38"/>
      <c r="D162" s="193" t="s">
        <v>150</v>
      </c>
      <c r="E162" s="38"/>
      <c r="F162" s="194" t="s">
        <v>292</v>
      </c>
      <c r="G162" s="38"/>
      <c r="H162" s="38"/>
      <c r="I162" s="195"/>
      <c r="J162" s="38"/>
      <c r="K162" s="38"/>
      <c r="L162" s="41"/>
      <c r="M162" s="196"/>
      <c r="N162" s="197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150</v>
      </c>
      <c r="AU162" s="19" t="s">
        <v>82</v>
      </c>
    </row>
    <row r="163" spans="1:65" s="2" customFormat="1" ht="21.75" customHeight="1">
      <c r="A163" s="36"/>
      <c r="B163" s="37"/>
      <c r="C163" s="180" t="s">
        <v>293</v>
      </c>
      <c r="D163" s="180" t="s">
        <v>139</v>
      </c>
      <c r="E163" s="181" t="s">
        <v>294</v>
      </c>
      <c r="F163" s="182" t="s">
        <v>295</v>
      </c>
      <c r="G163" s="183" t="s">
        <v>171</v>
      </c>
      <c r="H163" s="184">
        <v>220</v>
      </c>
      <c r="I163" s="185"/>
      <c r="J163" s="186">
        <f>ROUND(I163*H163,2)</f>
        <v>0</v>
      </c>
      <c r="K163" s="182" t="s">
        <v>148</v>
      </c>
      <c r="L163" s="41"/>
      <c r="M163" s="187" t="s">
        <v>19</v>
      </c>
      <c r="N163" s="188" t="s">
        <v>44</v>
      </c>
      <c r="O163" s="66"/>
      <c r="P163" s="189">
        <f>O163*H163</f>
        <v>0</v>
      </c>
      <c r="Q163" s="189">
        <v>1.125E-2</v>
      </c>
      <c r="R163" s="189">
        <f>Q163*H163</f>
        <v>2.4750000000000001</v>
      </c>
      <c r="S163" s="189">
        <v>0</v>
      </c>
      <c r="T163" s="19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143</v>
      </c>
      <c r="AT163" s="191" t="s">
        <v>139</v>
      </c>
      <c r="AU163" s="191" t="s">
        <v>82</v>
      </c>
      <c r="AY163" s="19" t="s">
        <v>137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80</v>
      </c>
      <c r="BK163" s="192">
        <f>ROUND(I163*H163,2)</f>
        <v>0</v>
      </c>
      <c r="BL163" s="19" t="s">
        <v>143</v>
      </c>
      <c r="BM163" s="191" t="s">
        <v>296</v>
      </c>
    </row>
    <row r="164" spans="1:65" s="2" customFormat="1" ht="11.25">
      <c r="A164" s="36"/>
      <c r="B164" s="37"/>
      <c r="C164" s="38"/>
      <c r="D164" s="193" t="s">
        <v>150</v>
      </c>
      <c r="E164" s="38"/>
      <c r="F164" s="194" t="s">
        <v>297</v>
      </c>
      <c r="G164" s="38"/>
      <c r="H164" s="38"/>
      <c r="I164" s="195"/>
      <c r="J164" s="38"/>
      <c r="K164" s="38"/>
      <c r="L164" s="41"/>
      <c r="M164" s="196"/>
      <c r="N164" s="197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150</v>
      </c>
      <c r="AU164" s="19" t="s">
        <v>82</v>
      </c>
    </row>
    <row r="165" spans="1:65" s="2" customFormat="1" ht="24.2" customHeight="1">
      <c r="A165" s="36"/>
      <c r="B165" s="37"/>
      <c r="C165" s="180" t="s">
        <v>298</v>
      </c>
      <c r="D165" s="180" t="s">
        <v>139</v>
      </c>
      <c r="E165" s="181" t="s">
        <v>299</v>
      </c>
      <c r="F165" s="182" t="s">
        <v>300</v>
      </c>
      <c r="G165" s="183" t="s">
        <v>171</v>
      </c>
      <c r="H165" s="184">
        <v>220</v>
      </c>
      <c r="I165" s="185"/>
      <c r="J165" s="186">
        <f>ROUND(I165*H165,2)</f>
        <v>0</v>
      </c>
      <c r="K165" s="182" t="s">
        <v>148</v>
      </c>
      <c r="L165" s="41"/>
      <c r="M165" s="187" t="s">
        <v>19</v>
      </c>
      <c r="N165" s="188" t="s">
        <v>44</v>
      </c>
      <c r="O165" s="66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143</v>
      </c>
      <c r="AT165" s="191" t="s">
        <v>139</v>
      </c>
      <c r="AU165" s="191" t="s">
        <v>82</v>
      </c>
      <c r="AY165" s="19" t="s">
        <v>137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80</v>
      </c>
      <c r="BK165" s="192">
        <f>ROUND(I165*H165,2)</f>
        <v>0</v>
      </c>
      <c r="BL165" s="19" t="s">
        <v>143</v>
      </c>
      <c r="BM165" s="191" t="s">
        <v>301</v>
      </c>
    </row>
    <row r="166" spans="1:65" s="2" customFormat="1" ht="11.25">
      <c r="A166" s="36"/>
      <c r="B166" s="37"/>
      <c r="C166" s="38"/>
      <c r="D166" s="193" t="s">
        <v>150</v>
      </c>
      <c r="E166" s="38"/>
      <c r="F166" s="194" t="s">
        <v>302</v>
      </c>
      <c r="G166" s="38"/>
      <c r="H166" s="38"/>
      <c r="I166" s="195"/>
      <c r="J166" s="38"/>
      <c r="K166" s="38"/>
      <c r="L166" s="41"/>
      <c r="M166" s="196"/>
      <c r="N166" s="197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150</v>
      </c>
      <c r="AU166" s="19" t="s">
        <v>82</v>
      </c>
    </row>
    <row r="167" spans="1:65" s="12" customFormat="1" ht="22.9" customHeight="1">
      <c r="B167" s="164"/>
      <c r="C167" s="165"/>
      <c r="D167" s="166" t="s">
        <v>72</v>
      </c>
      <c r="E167" s="178" t="s">
        <v>82</v>
      </c>
      <c r="F167" s="178" t="s">
        <v>303</v>
      </c>
      <c r="G167" s="165"/>
      <c r="H167" s="165"/>
      <c r="I167" s="168"/>
      <c r="J167" s="179">
        <f>BK167</f>
        <v>0</v>
      </c>
      <c r="K167" s="165"/>
      <c r="L167" s="170"/>
      <c r="M167" s="171"/>
      <c r="N167" s="172"/>
      <c r="O167" s="172"/>
      <c r="P167" s="173">
        <f>SUM(P168:P188)</f>
        <v>0</v>
      </c>
      <c r="Q167" s="172"/>
      <c r="R167" s="173">
        <f>SUM(R168:R188)</f>
        <v>272.51378899999997</v>
      </c>
      <c r="S167" s="172"/>
      <c r="T167" s="174">
        <f>SUM(T168:T188)</f>
        <v>0</v>
      </c>
      <c r="AR167" s="175" t="s">
        <v>80</v>
      </c>
      <c r="AT167" s="176" t="s">
        <v>72</v>
      </c>
      <c r="AU167" s="176" t="s">
        <v>80</v>
      </c>
      <c r="AY167" s="175" t="s">
        <v>137</v>
      </c>
      <c r="BK167" s="177">
        <f>SUM(BK168:BK188)</f>
        <v>0</v>
      </c>
    </row>
    <row r="168" spans="1:65" s="2" customFormat="1" ht="24.2" customHeight="1">
      <c r="A168" s="36"/>
      <c r="B168" s="37"/>
      <c r="C168" s="180" t="s">
        <v>304</v>
      </c>
      <c r="D168" s="180" t="s">
        <v>139</v>
      </c>
      <c r="E168" s="181" t="s">
        <v>305</v>
      </c>
      <c r="F168" s="182" t="s">
        <v>306</v>
      </c>
      <c r="G168" s="183" t="s">
        <v>189</v>
      </c>
      <c r="H168" s="184">
        <v>21</v>
      </c>
      <c r="I168" s="185"/>
      <c r="J168" s="186">
        <f>ROUND(I168*H168,2)</f>
        <v>0</v>
      </c>
      <c r="K168" s="182" t="s">
        <v>148</v>
      </c>
      <c r="L168" s="41"/>
      <c r="M168" s="187" t="s">
        <v>19</v>
      </c>
      <c r="N168" s="188" t="s">
        <v>44</v>
      </c>
      <c r="O168" s="66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143</v>
      </c>
      <c r="AT168" s="191" t="s">
        <v>139</v>
      </c>
      <c r="AU168" s="191" t="s">
        <v>82</v>
      </c>
      <c r="AY168" s="19" t="s">
        <v>137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80</v>
      </c>
      <c r="BK168" s="192">
        <f>ROUND(I168*H168,2)</f>
        <v>0</v>
      </c>
      <c r="BL168" s="19" t="s">
        <v>143</v>
      </c>
      <c r="BM168" s="191" t="s">
        <v>307</v>
      </c>
    </row>
    <row r="169" spans="1:65" s="2" customFormat="1" ht="11.25">
      <c r="A169" s="36"/>
      <c r="B169" s="37"/>
      <c r="C169" s="38"/>
      <c r="D169" s="193" t="s">
        <v>150</v>
      </c>
      <c r="E169" s="38"/>
      <c r="F169" s="194" t="s">
        <v>308</v>
      </c>
      <c r="G169" s="38"/>
      <c r="H169" s="38"/>
      <c r="I169" s="195"/>
      <c r="J169" s="38"/>
      <c r="K169" s="38"/>
      <c r="L169" s="41"/>
      <c r="M169" s="196"/>
      <c r="N169" s="197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150</v>
      </c>
      <c r="AU169" s="19" t="s">
        <v>82</v>
      </c>
    </row>
    <row r="170" spans="1:65" s="13" customFormat="1" ht="11.25">
      <c r="B170" s="198"/>
      <c r="C170" s="199"/>
      <c r="D170" s="200" t="s">
        <v>191</v>
      </c>
      <c r="E170" s="201" t="s">
        <v>19</v>
      </c>
      <c r="F170" s="202" t="s">
        <v>309</v>
      </c>
      <c r="G170" s="199"/>
      <c r="H170" s="203">
        <v>21</v>
      </c>
      <c r="I170" s="204"/>
      <c r="J170" s="199"/>
      <c r="K170" s="199"/>
      <c r="L170" s="205"/>
      <c r="M170" s="206"/>
      <c r="N170" s="207"/>
      <c r="O170" s="207"/>
      <c r="P170" s="207"/>
      <c r="Q170" s="207"/>
      <c r="R170" s="207"/>
      <c r="S170" s="207"/>
      <c r="T170" s="208"/>
      <c r="AT170" s="209" t="s">
        <v>191</v>
      </c>
      <c r="AU170" s="209" t="s">
        <v>82</v>
      </c>
      <c r="AV170" s="13" t="s">
        <v>82</v>
      </c>
      <c r="AW170" s="13" t="s">
        <v>35</v>
      </c>
      <c r="AX170" s="13" t="s">
        <v>73</v>
      </c>
      <c r="AY170" s="209" t="s">
        <v>137</v>
      </c>
    </row>
    <row r="171" spans="1:65" s="2" customFormat="1" ht="24.2" customHeight="1">
      <c r="A171" s="36"/>
      <c r="B171" s="37"/>
      <c r="C171" s="180" t="s">
        <v>310</v>
      </c>
      <c r="D171" s="180" t="s">
        <v>139</v>
      </c>
      <c r="E171" s="181" t="s">
        <v>311</v>
      </c>
      <c r="F171" s="182" t="s">
        <v>312</v>
      </c>
      <c r="G171" s="183" t="s">
        <v>142</v>
      </c>
      <c r="H171" s="184">
        <v>1456.4</v>
      </c>
      <c r="I171" s="185"/>
      <c r="J171" s="186">
        <f>ROUND(I171*H171,2)</f>
        <v>0</v>
      </c>
      <c r="K171" s="182" t="s">
        <v>148</v>
      </c>
      <c r="L171" s="41"/>
      <c r="M171" s="187" t="s">
        <v>19</v>
      </c>
      <c r="N171" s="188" t="s">
        <v>44</v>
      </c>
      <c r="O171" s="66"/>
      <c r="P171" s="189">
        <f>O171*H171</f>
        <v>0</v>
      </c>
      <c r="Q171" s="189">
        <v>3.1E-4</v>
      </c>
      <c r="R171" s="189">
        <f>Q171*H171</f>
        <v>0.45148400000000005</v>
      </c>
      <c r="S171" s="189">
        <v>0</v>
      </c>
      <c r="T171" s="19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143</v>
      </c>
      <c r="AT171" s="191" t="s">
        <v>139</v>
      </c>
      <c r="AU171" s="191" t="s">
        <v>82</v>
      </c>
      <c r="AY171" s="19" t="s">
        <v>137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80</v>
      </c>
      <c r="BK171" s="192">
        <f>ROUND(I171*H171,2)</f>
        <v>0</v>
      </c>
      <c r="BL171" s="19" t="s">
        <v>143</v>
      </c>
      <c r="BM171" s="191" t="s">
        <v>313</v>
      </c>
    </row>
    <row r="172" spans="1:65" s="2" customFormat="1" ht="11.25">
      <c r="A172" s="36"/>
      <c r="B172" s="37"/>
      <c r="C172" s="38"/>
      <c r="D172" s="193" t="s">
        <v>150</v>
      </c>
      <c r="E172" s="38"/>
      <c r="F172" s="194" t="s">
        <v>314</v>
      </c>
      <c r="G172" s="38"/>
      <c r="H172" s="38"/>
      <c r="I172" s="195"/>
      <c r="J172" s="38"/>
      <c r="K172" s="38"/>
      <c r="L172" s="41"/>
      <c r="M172" s="196"/>
      <c r="N172" s="197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150</v>
      </c>
      <c r="AU172" s="19" t="s">
        <v>82</v>
      </c>
    </row>
    <row r="173" spans="1:65" s="13" customFormat="1" ht="11.25">
      <c r="B173" s="198"/>
      <c r="C173" s="199"/>
      <c r="D173" s="200" t="s">
        <v>191</v>
      </c>
      <c r="E173" s="201" t="s">
        <v>19</v>
      </c>
      <c r="F173" s="202" t="s">
        <v>315</v>
      </c>
      <c r="G173" s="199"/>
      <c r="H173" s="203">
        <v>98</v>
      </c>
      <c r="I173" s="204"/>
      <c r="J173" s="199"/>
      <c r="K173" s="199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191</v>
      </c>
      <c r="AU173" s="209" t="s">
        <v>82</v>
      </c>
      <c r="AV173" s="13" t="s">
        <v>82</v>
      </c>
      <c r="AW173" s="13" t="s">
        <v>35</v>
      </c>
      <c r="AX173" s="13" t="s">
        <v>73</v>
      </c>
      <c r="AY173" s="209" t="s">
        <v>137</v>
      </c>
    </row>
    <row r="174" spans="1:65" s="13" customFormat="1" ht="11.25">
      <c r="B174" s="198"/>
      <c r="C174" s="199"/>
      <c r="D174" s="200" t="s">
        <v>191</v>
      </c>
      <c r="E174" s="201" t="s">
        <v>19</v>
      </c>
      <c r="F174" s="202" t="s">
        <v>316</v>
      </c>
      <c r="G174" s="199"/>
      <c r="H174" s="203">
        <v>1358.4</v>
      </c>
      <c r="I174" s="204"/>
      <c r="J174" s="199"/>
      <c r="K174" s="199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191</v>
      </c>
      <c r="AU174" s="209" t="s">
        <v>82</v>
      </c>
      <c r="AV174" s="13" t="s">
        <v>82</v>
      </c>
      <c r="AW174" s="13" t="s">
        <v>35</v>
      </c>
      <c r="AX174" s="13" t="s">
        <v>73</v>
      </c>
      <c r="AY174" s="209" t="s">
        <v>137</v>
      </c>
    </row>
    <row r="175" spans="1:65" s="14" customFormat="1" ht="11.25">
      <c r="B175" s="210"/>
      <c r="C175" s="211"/>
      <c r="D175" s="200" t="s">
        <v>191</v>
      </c>
      <c r="E175" s="212" t="s">
        <v>19</v>
      </c>
      <c r="F175" s="213" t="s">
        <v>193</v>
      </c>
      <c r="G175" s="211"/>
      <c r="H175" s="214">
        <v>1456.4</v>
      </c>
      <c r="I175" s="215"/>
      <c r="J175" s="211"/>
      <c r="K175" s="211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191</v>
      </c>
      <c r="AU175" s="220" t="s">
        <v>82</v>
      </c>
      <c r="AV175" s="14" t="s">
        <v>143</v>
      </c>
      <c r="AW175" s="14" t="s">
        <v>35</v>
      </c>
      <c r="AX175" s="14" t="s">
        <v>80</v>
      </c>
      <c r="AY175" s="220" t="s">
        <v>137</v>
      </c>
    </row>
    <row r="176" spans="1:65" s="2" customFormat="1" ht="24.2" customHeight="1">
      <c r="A176" s="36"/>
      <c r="B176" s="37"/>
      <c r="C176" s="180" t="s">
        <v>317</v>
      </c>
      <c r="D176" s="180" t="s">
        <v>139</v>
      </c>
      <c r="E176" s="181" t="s">
        <v>318</v>
      </c>
      <c r="F176" s="182" t="s">
        <v>319</v>
      </c>
      <c r="G176" s="183" t="s">
        <v>171</v>
      </c>
      <c r="H176" s="184">
        <v>849</v>
      </c>
      <c r="I176" s="185"/>
      <c r="J176" s="186">
        <f>ROUND(I176*H176,2)</f>
        <v>0</v>
      </c>
      <c r="K176" s="182" t="s">
        <v>148</v>
      </c>
      <c r="L176" s="41"/>
      <c r="M176" s="187" t="s">
        <v>19</v>
      </c>
      <c r="N176" s="188" t="s">
        <v>44</v>
      </c>
      <c r="O176" s="66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143</v>
      </c>
      <c r="AT176" s="191" t="s">
        <v>139</v>
      </c>
      <c r="AU176" s="191" t="s">
        <v>82</v>
      </c>
      <c r="AY176" s="19" t="s">
        <v>137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9" t="s">
        <v>80</v>
      </c>
      <c r="BK176" s="192">
        <f>ROUND(I176*H176,2)</f>
        <v>0</v>
      </c>
      <c r="BL176" s="19" t="s">
        <v>143</v>
      </c>
      <c r="BM176" s="191" t="s">
        <v>320</v>
      </c>
    </row>
    <row r="177" spans="1:65" s="2" customFormat="1" ht="11.25">
      <c r="A177" s="36"/>
      <c r="B177" s="37"/>
      <c r="C177" s="38"/>
      <c r="D177" s="193" t="s">
        <v>150</v>
      </c>
      <c r="E177" s="38"/>
      <c r="F177" s="194" t="s">
        <v>321</v>
      </c>
      <c r="G177" s="38"/>
      <c r="H177" s="38"/>
      <c r="I177" s="195"/>
      <c r="J177" s="38"/>
      <c r="K177" s="38"/>
      <c r="L177" s="41"/>
      <c r="M177" s="196"/>
      <c r="N177" s="197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150</v>
      </c>
      <c r="AU177" s="19" t="s">
        <v>82</v>
      </c>
    </row>
    <row r="178" spans="1:65" s="13" customFormat="1" ht="11.25">
      <c r="B178" s="198"/>
      <c r="C178" s="199"/>
      <c r="D178" s="200" t="s">
        <v>191</v>
      </c>
      <c r="E178" s="201" t="s">
        <v>19</v>
      </c>
      <c r="F178" s="202" t="s">
        <v>322</v>
      </c>
      <c r="G178" s="199"/>
      <c r="H178" s="203">
        <v>849</v>
      </c>
      <c r="I178" s="204"/>
      <c r="J178" s="199"/>
      <c r="K178" s="199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191</v>
      </c>
      <c r="AU178" s="209" t="s">
        <v>82</v>
      </c>
      <c r="AV178" s="13" t="s">
        <v>82</v>
      </c>
      <c r="AW178" s="13" t="s">
        <v>35</v>
      </c>
      <c r="AX178" s="13" t="s">
        <v>73</v>
      </c>
      <c r="AY178" s="209" t="s">
        <v>137</v>
      </c>
    </row>
    <row r="179" spans="1:65" s="14" customFormat="1" ht="11.25">
      <c r="B179" s="210"/>
      <c r="C179" s="211"/>
      <c r="D179" s="200" t="s">
        <v>191</v>
      </c>
      <c r="E179" s="212" t="s">
        <v>19</v>
      </c>
      <c r="F179" s="213" t="s">
        <v>193</v>
      </c>
      <c r="G179" s="211"/>
      <c r="H179" s="214">
        <v>849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191</v>
      </c>
      <c r="AU179" s="220" t="s">
        <v>82</v>
      </c>
      <c r="AV179" s="14" t="s">
        <v>143</v>
      </c>
      <c r="AW179" s="14" t="s">
        <v>35</v>
      </c>
      <c r="AX179" s="14" t="s">
        <v>80</v>
      </c>
      <c r="AY179" s="220" t="s">
        <v>137</v>
      </c>
    </row>
    <row r="180" spans="1:65" s="2" customFormat="1" ht="16.5" customHeight="1">
      <c r="A180" s="36"/>
      <c r="B180" s="37"/>
      <c r="C180" s="221" t="s">
        <v>323</v>
      </c>
      <c r="D180" s="221" t="s">
        <v>269</v>
      </c>
      <c r="E180" s="222" t="s">
        <v>324</v>
      </c>
      <c r="F180" s="223" t="s">
        <v>325</v>
      </c>
      <c r="G180" s="224" t="s">
        <v>326</v>
      </c>
      <c r="H180" s="225">
        <v>271.68</v>
      </c>
      <c r="I180" s="226"/>
      <c r="J180" s="227">
        <f>ROUND(I180*H180,2)</f>
        <v>0</v>
      </c>
      <c r="K180" s="223" t="s">
        <v>148</v>
      </c>
      <c r="L180" s="228"/>
      <c r="M180" s="229" t="s">
        <v>19</v>
      </c>
      <c r="N180" s="230" t="s">
        <v>44</v>
      </c>
      <c r="O180" s="66"/>
      <c r="P180" s="189">
        <f>O180*H180</f>
        <v>0</v>
      </c>
      <c r="Q180" s="189">
        <v>1</v>
      </c>
      <c r="R180" s="189">
        <f>Q180*H180</f>
        <v>271.68</v>
      </c>
      <c r="S180" s="189">
        <v>0</v>
      </c>
      <c r="T180" s="19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174</v>
      </c>
      <c r="AT180" s="191" t="s">
        <v>269</v>
      </c>
      <c r="AU180" s="191" t="s">
        <v>82</v>
      </c>
      <c r="AY180" s="19" t="s">
        <v>137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80</v>
      </c>
      <c r="BK180" s="192">
        <f>ROUND(I180*H180,2)</f>
        <v>0</v>
      </c>
      <c r="BL180" s="19" t="s">
        <v>143</v>
      </c>
      <c r="BM180" s="191" t="s">
        <v>327</v>
      </c>
    </row>
    <row r="181" spans="1:65" s="13" customFormat="1" ht="11.25">
      <c r="B181" s="198"/>
      <c r="C181" s="199"/>
      <c r="D181" s="200" t="s">
        <v>191</v>
      </c>
      <c r="E181" s="201" t="s">
        <v>19</v>
      </c>
      <c r="F181" s="202" t="s">
        <v>328</v>
      </c>
      <c r="G181" s="199"/>
      <c r="H181" s="203">
        <v>271.68</v>
      </c>
      <c r="I181" s="204"/>
      <c r="J181" s="199"/>
      <c r="K181" s="199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191</v>
      </c>
      <c r="AU181" s="209" t="s">
        <v>82</v>
      </c>
      <c r="AV181" s="13" t="s">
        <v>82</v>
      </c>
      <c r="AW181" s="13" t="s">
        <v>35</v>
      </c>
      <c r="AX181" s="13" t="s">
        <v>80</v>
      </c>
      <c r="AY181" s="209" t="s">
        <v>137</v>
      </c>
    </row>
    <row r="182" spans="1:65" s="2" customFormat="1" ht="24.2" customHeight="1">
      <c r="A182" s="36"/>
      <c r="B182" s="37"/>
      <c r="C182" s="180" t="s">
        <v>329</v>
      </c>
      <c r="D182" s="180" t="s">
        <v>139</v>
      </c>
      <c r="E182" s="181" t="s">
        <v>330</v>
      </c>
      <c r="F182" s="182" t="s">
        <v>331</v>
      </c>
      <c r="G182" s="183" t="s">
        <v>142</v>
      </c>
      <c r="H182" s="184">
        <v>198.4</v>
      </c>
      <c r="I182" s="185"/>
      <c r="J182" s="186">
        <f>ROUND(I182*H182,2)</f>
        <v>0</v>
      </c>
      <c r="K182" s="182" t="s">
        <v>19</v>
      </c>
      <c r="L182" s="41"/>
      <c r="M182" s="187" t="s">
        <v>19</v>
      </c>
      <c r="N182" s="188" t="s">
        <v>44</v>
      </c>
      <c r="O182" s="66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1" t="s">
        <v>143</v>
      </c>
      <c r="AT182" s="191" t="s">
        <v>139</v>
      </c>
      <c r="AU182" s="191" t="s">
        <v>82</v>
      </c>
      <c r="AY182" s="19" t="s">
        <v>137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9" t="s">
        <v>80</v>
      </c>
      <c r="BK182" s="192">
        <f>ROUND(I182*H182,2)</f>
        <v>0</v>
      </c>
      <c r="BL182" s="19" t="s">
        <v>143</v>
      </c>
      <c r="BM182" s="191" t="s">
        <v>332</v>
      </c>
    </row>
    <row r="183" spans="1:65" s="2" customFormat="1" ht="16.5" customHeight="1">
      <c r="A183" s="36"/>
      <c r="B183" s="37"/>
      <c r="C183" s="221" t="s">
        <v>333</v>
      </c>
      <c r="D183" s="221" t="s">
        <v>269</v>
      </c>
      <c r="E183" s="222" t="s">
        <v>334</v>
      </c>
      <c r="F183" s="223" t="s">
        <v>335</v>
      </c>
      <c r="G183" s="224" t="s">
        <v>142</v>
      </c>
      <c r="H183" s="225">
        <v>1529.22</v>
      </c>
      <c r="I183" s="226"/>
      <c r="J183" s="227">
        <f>ROUND(I183*H183,2)</f>
        <v>0</v>
      </c>
      <c r="K183" s="223" t="s">
        <v>148</v>
      </c>
      <c r="L183" s="228"/>
      <c r="M183" s="229" t="s">
        <v>19</v>
      </c>
      <c r="N183" s="230" t="s">
        <v>44</v>
      </c>
      <c r="O183" s="66"/>
      <c r="P183" s="189">
        <f>O183*H183</f>
        <v>0</v>
      </c>
      <c r="Q183" s="189">
        <v>2.5000000000000001E-4</v>
      </c>
      <c r="R183" s="189">
        <f>Q183*H183</f>
        <v>0.38230500000000001</v>
      </c>
      <c r="S183" s="189">
        <v>0</v>
      </c>
      <c r="T183" s="19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174</v>
      </c>
      <c r="AT183" s="191" t="s">
        <v>269</v>
      </c>
      <c r="AU183" s="191" t="s">
        <v>82</v>
      </c>
      <c r="AY183" s="19" t="s">
        <v>137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80</v>
      </c>
      <c r="BK183" s="192">
        <f>ROUND(I183*H183,2)</f>
        <v>0</v>
      </c>
      <c r="BL183" s="19" t="s">
        <v>143</v>
      </c>
      <c r="BM183" s="191" t="s">
        <v>336</v>
      </c>
    </row>
    <row r="184" spans="1:65" s="13" customFormat="1" ht="11.25">
      <c r="B184" s="198"/>
      <c r="C184" s="199"/>
      <c r="D184" s="200" t="s">
        <v>191</v>
      </c>
      <c r="E184" s="201" t="s">
        <v>19</v>
      </c>
      <c r="F184" s="202" t="s">
        <v>337</v>
      </c>
      <c r="G184" s="199"/>
      <c r="H184" s="203">
        <v>1529.22</v>
      </c>
      <c r="I184" s="204"/>
      <c r="J184" s="199"/>
      <c r="K184" s="199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191</v>
      </c>
      <c r="AU184" s="209" t="s">
        <v>82</v>
      </c>
      <c r="AV184" s="13" t="s">
        <v>82</v>
      </c>
      <c r="AW184" s="13" t="s">
        <v>35</v>
      </c>
      <c r="AX184" s="13" t="s">
        <v>80</v>
      </c>
      <c r="AY184" s="209" t="s">
        <v>137</v>
      </c>
    </row>
    <row r="185" spans="1:65" s="2" customFormat="1" ht="16.5" customHeight="1">
      <c r="A185" s="36"/>
      <c r="B185" s="37"/>
      <c r="C185" s="180" t="s">
        <v>338</v>
      </c>
      <c r="D185" s="180" t="s">
        <v>139</v>
      </c>
      <c r="E185" s="181" t="s">
        <v>339</v>
      </c>
      <c r="F185" s="182" t="s">
        <v>340</v>
      </c>
      <c r="G185" s="183" t="s">
        <v>171</v>
      </c>
      <c r="H185" s="184">
        <v>759</v>
      </c>
      <c r="I185" s="185"/>
      <c r="J185" s="186">
        <f>ROUND(I185*H185,2)</f>
        <v>0</v>
      </c>
      <c r="K185" s="182" t="s">
        <v>19</v>
      </c>
      <c r="L185" s="41"/>
      <c r="M185" s="187" t="s">
        <v>19</v>
      </c>
      <c r="N185" s="188" t="s">
        <v>44</v>
      </c>
      <c r="O185" s="66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1" t="s">
        <v>143</v>
      </c>
      <c r="AT185" s="191" t="s">
        <v>139</v>
      </c>
      <c r="AU185" s="191" t="s">
        <v>82</v>
      </c>
      <c r="AY185" s="19" t="s">
        <v>137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9" t="s">
        <v>80</v>
      </c>
      <c r="BK185" s="192">
        <f>ROUND(I185*H185,2)</f>
        <v>0</v>
      </c>
      <c r="BL185" s="19" t="s">
        <v>143</v>
      </c>
      <c r="BM185" s="191" t="s">
        <v>341</v>
      </c>
    </row>
    <row r="186" spans="1:65" s="13" customFormat="1" ht="11.25">
      <c r="B186" s="198"/>
      <c r="C186" s="199"/>
      <c r="D186" s="200" t="s">
        <v>191</v>
      </c>
      <c r="E186" s="201" t="s">
        <v>19</v>
      </c>
      <c r="F186" s="202" t="s">
        <v>342</v>
      </c>
      <c r="G186" s="199"/>
      <c r="H186" s="203">
        <v>560</v>
      </c>
      <c r="I186" s="204"/>
      <c r="J186" s="199"/>
      <c r="K186" s="199"/>
      <c r="L186" s="205"/>
      <c r="M186" s="206"/>
      <c r="N186" s="207"/>
      <c r="O186" s="207"/>
      <c r="P186" s="207"/>
      <c r="Q186" s="207"/>
      <c r="R186" s="207"/>
      <c r="S186" s="207"/>
      <c r="T186" s="208"/>
      <c r="AT186" s="209" t="s">
        <v>191</v>
      </c>
      <c r="AU186" s="209" t="s">
        <v>82</v>
      </c>
      <c r="AV186" s="13" t="s">
        <v>82</v>
      </c>
      <c r="AW186" s="13" t="s">
        <v>35</v>
      </c>
      <c r="AX186" s="13" t="s">
        <v>73</v>
      </c>
      <c r="AY186" s="209" t="s">
        <v>137</v>
      </c>
    </row>
    <row r="187" spans="1:65" s="13" customFormat="1" ht="11.25">
      <c r="B187" s="198"/>
      <c r="C187" s="199"/>
      <c r="D187" s="200" t="s">
        <v>191</v>
      </c>
      <c r="E187" s="201" t="s">
        <v>19</v>
      </c>
      <c r="F187" s="202" t="s">
        <v>343</v>
      </c>
      <c r="G187" s="199"/>
      <c r="H187" s="203">
        <v>199</v>
      </c>
      <c r="I187" s="204"/>
      <c r="J187" s="199"/>
      <c r="K187" s="199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191</v>
      </c>
      <c r="AU187" s="209" t="s">
        <v>82</v>
      </c>
      <c r="AV187" s="13" t="s">
        <v>82</v>
      </c>
      <c r="AW187" s="13" t="s">
        <v>35</v>
      </c>
      <c r="AX187" s="13" t="s">
        <v>73</v>
      </c>
      <c r="AY187" s="209" t="s">
        <v>137</v>
      </c>
    </row>
    <row r="188" spans="1:65" s="14" customFormat="1" ht="11.25">
      <c r="B188" s="210"/>
      <c r="C188" s="211"/>
      <c r="D188" s="200" t="s">
        <v>191</v>
      </c>
      <c r="E188" s="212" t="s">
        <v>19</v>
      </c>
      <c r="F188" s="213" t="s">
        <v>193</v>
      </c>
      <c r="G188" s="211"/>
      <c r="H188" s="214">
        <v>759</v>
      </c>
      <c r="I188" s="215"/>
      <c r="J188" s="211"/>
      <c r="K188" s="211"/>
      <c r="L188" s="216"/>
      <c r="M188" s="217"/>
      <c r="N188" s="218"/>
      <c r="O188" s="218"/>
      <c r="P188" s="218"/>
      <c r="Q188" s="218"/>
      <c r="R188" s="218"/>
      <c r="S188" s="218"/>
      <c r="T188" s="219"/>
      <c r="AT188" s="220" t="s">
        <v>191</v>
      </c>
      <c r="AU188" s="220" t="s">
        <v>82</v>
      </c>
      <c r="AV188" s="14" t="s">
        <v>143</v>
      </c>
      <c r="AW188" s="14" t="s">
        <v>35</v>
      </c>
      <c r="AX188" s="14" t="s">
        <v>80</v>
      </c>
      <c r="AY188" s="220" t="s">
        <v>137</v>
      </c>
    </row>
    <row r="189" spans="1:65" s="12" customFormat="1" ht="22.9" customHeight="1">
      <c r="B189" s="164"/>
      <c r="C189" s="165"/>
      <c r="D189" s="166" t="s">
        <v>72</v>
      </c>
      <c r="E189" s="178" t="s">
        <v>95</v>
      </c>
      <c r="F189" s="178" t="s">
        <v>344</v>
      </c>
      <c r="G189" s="165"/>
      <c r="H189" s="165"/>
      <c r="I189" s="168"/>
      <c r="J189" s="179">
        <f>BK189</f>
        <v>0</v>
      </c>
      <c r="K189" s="165"/>
      <c r="L189" s="170"/>
      <c r="M189" s="171"/>
      <c r="N189" s="172"/>
      <c r="O189" s="172"/>
      <c r="P189" s="173">
        <f>SUM(P190:P206)</f>
        <v>0</v>
      </c>
      <c r="Q189" s="172"/>
      <c r="R189" s="173">
        <f>SUM(R190:R206)</f>
        <v>31.658483999999998</v>
      </c>
      <c r="S189" s="172"/>
      <c r="T189" s="174">
        <f>SUM(T190:T206)</f>
        <v>0</v>
      </c>
      <c r="AR189" s="175" t="s">
        <v>80</v>
      </c>
      <c r="AT189" s="176" t="s">
        <v>72</v>
      </c>
      <c r="AU189" s="176" t="s">
        <v>80</v>
      </c>
      <c r="AY189" s="175" t="s">
        <v>137</v>
      </c>
      <c r="BK189" s="177">
        <f>SUM(BK190:BK206)</f>
        <v>0</v>
      </c>
    </row>
    <row r="190" spans="1:65" s="2" customFormat="1" ht="24.2" customHeight="1">
      <c r="A190" s="36"/>
      <c r="B190" s="37"/>
      <c r="C190" s="180" t="s">
        <v>345</v>
      </c>
      <c r="D190" s="180" t="s">
        <v>139</v>
      </c>
      <c r="E190" s="181" t="s">
        <v>346</v>
      </c>
      <c r="F190" s="182" t="s">
        <v>347</v>
      </c>
      <c r="G190" s="183" t="s">
        <v>171</v>
      </c>
      <c r="H190" s="184">
        <v>24</v>
      </c>
      <c r="I190" s="185"/>
      <c r="J190" s="186">
        <f>ROUND(I190*H190,2)</f>
        <v>0</v>
      </c>
      <c r="K190" s="182" t="s">
        <v>19</v>
      </c>
      <c r="L190" s="41"/>
      <c r="M190" s="187" t="s">
        <v>19</v>
      </c>
      <c r="N190" s="188" t="s">
        <v>44</v>
      </c>
      <c r="O190" s="66"/>
      <c r="P190" s="189">
        <f>O190*H190</f>
        <v>0</v>
      </c>
      <c r="Q190" s="189">
        <v>0.147366</v>
      </c>
      <c r="R190" s="189">
        <f>Q190*H190</f>
        <v>3.5367839999999999</v>
      </c>
      <c r="S190" s="189">
        <v>0</v>
      </c>
      <c r="T190" s="19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1" t="s">
        <v>143</v>
      </c>
      <c r="AT190" s="191" t="s">
        <v>139</v>
      </c>
      <c r="AU190" s="191" t="s">
        <v>82</v>
      </c>
      <c r="AY190" s="19" t="s">
        <v>137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9" t="s">
        <v>80</v>
      </c>
      <c r="BK190" s="192">
        <f>ROUND(I190*H190,2)</f>
        <v>0</v>
      </c>
      <c r="BL190" s="19" t="s">
        <v>143</v>
      </c>
      <c r="BM190" s="191" t="s">
        <v>348</v>
      </c>
    </row>
    <row r="191" spans="1:65" s="13" customFormat="1" ht="11.25">
      <c r="B191" s="198"/>
      <c r="C191" s="199"/>
      <c r="D191" s="200" t="s">
        <v>191</v>
      </c>
      <c r="E191" s="201" t="s">
        <v>19</v>
      </c>
      <c r="F191" s="202" t="s">
        <v>349</v>
      </c>
      <c r="G191" s="199"/>
      <c r="H191" s="203">
        <v>8</v>
      </c>
      <c r="I191" s="204"/>
      <c r="J191" s="199"/>
      <c r="K191" s="199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191</v>
      </c>
      <c r="AU191" s="209" t="s">
        <v>82</v>
      </c>
      <c r="AV191" s="13" t="s">
        <v>82</v>
      </c>
      <c r="AW191" s="13" t="s">
        <v>35</v>
      </c>
      <c r="AX191" s="13" t="s">
        <v>73</v>
      </c>
      <c r="AY191" s="209" t="s">
        <v>137</v>
      </c>
    </row>
    <row r="192" spans="1:65" s="13" customFormat="1" ht="11.25">
      <c r="B192" s="198"/>
      <c r="C192" s="199"/>
      <c r="D192" s="200" t="s">
        <v>191</v>
      </c>
      <c r="E192" s="201" t="s">
        <v>19</v>
      </c>
      <c r="F192" s="202" t="s">
        <v>350</v>
      </c>
      <c r="G192" s="199"/>
      <c r="H192" s="203">
        <v>16</v>
      </c>
      <c r="I192" s="204"/>
      <c r="J192" s="199"/>
      <c r="K192" s="199"/>
      <c r="L192" s="205"/>
      <c r="M192" s="206"/>
      <c r="N192" s="207"/>
      <c r="O192" s="207"/>
      <c r="P192" s="207"/>
      <c r="Q192" s="207"/>
      <c r="R192" s="207"/>
      <c r="S192" s="207"/>
      <c r="T192" s="208"/>
      <c r="AT192" s="209" t="s">
        <v>191</v>
      </c>
      <c r="AU192" s="209" t="s">
        <v>82</v>
      </c>
      <c r="AV192" s="13" t="s">
        <v>82</v>
      </c>
      <c r="AW192" s="13" t="s">
        <v>35</v>
      </c>
      <c r="AX192" s="13" t="s">
        <v>73</v>
      </c>
      <c r="AY192" s="209" t="s">
        <v>137</v>
      </c>
    </row>
    <row r="193" spans="1:65" s="14" customFormat="1" ht="11.25">
      <c r="B193" s="210"/>
      <c r="C193" s="211"/>
      <c r="D193" s="200" t="s">
        <v>191</v>
      </c>
      <c r="E193" s="212" t="s">
        <v>19</v>
      </c>
      <c r="F193" s="213" t="s">
        <v>193</v>
      </c>
      <c r="G193" s="211"/>
      <c r="H193" s="214">
        <v>24</v>
      </c>
      <c r="I193" s="215"/>
      <c r="J193" s="211"/>
      <c r="K193" s="211"/>
      <c r="L193" s="216"/>
      <c r="M193" s="217"/>
      <c r="N193" s="218"/>
      <c r="O193" s="218"/>
      <c r="P193" s="218"/>
      <c r="Q193" s="218"/>
      <c r="R193" s="218"/>
      <c r="S193" s="218"/>
      <c r="T193" s="219"/>
      <c r="AT193" s="220" t="s">
        <v>191</v>
      </c>
      <c r="AU193" s="220" t="s">
        <v>82</v>
      </c>
      <c r="AV193" s="14" t="s">
        <v>143</v>
      </c>
      <c r="AW193" s="14" t="s">
        <v>35</v>
      </c>
      <c r="AX193" s="14" t="s">
        <v>80</v>
      </c>
      <c r="AY193" s="220" t="s">
        <v>137</v>
      </c>
    </row>
    <row r="194" spans="1:65" s="2" customFormat="1" ht="16.5" customHeight="1">
      <c r="A194" s="36"/>
      <c r="B194" s="37"/>
      <c r="C194" s="221" t="s">
        <v>351</v>
      </c>
      <c r="D194" s="221" t="s">
        <v>269</v>
      </c>
      <c r="E194" s="222" t="s">
        <v>352</v>
      </c>
      <c r="F194" s="223" t="s">
        <v>353</v>
      </c>
      <c r="G194" s="224" t="s">
        <v>171</v>
      </c>
      <c r="H194" s="225">
        <v>24</v>
      </c>
      <c r="I194" s="226"/>
      <c r="J194" s="227">
        <f>ROUND(I194*H194,2)</f>
        <v>0</v>
      </c>
      <c r="K194" s="223" t="s">
        <v>19</v>
      </c>
      <c r="L194" s="228"/>
      <c r="M194" s="229" t="s">
        <v>19</v>
      </c>
      <c r="N194" s="230" t="s">
        <v>44</v>
      </c>
      <c r="O194" s="66"/>
      <c r="P194" s="189">
        <f>O194*H194</f>
        <v>0</v>
      </c>
      <c r="Q194" s="189">
        <v>0.95</v>
      </c>
      <c r="R194" s="189">
        <f>Q194*H194</f>
        <v>22.799999999999997</v>
      </c>
      <c r="S194" s="189">
        <v>0</v>
      </c>
      <c r="T194" s="19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1" t="s">
        <v>317</v>
      </c>
      <c r="AT194" s="191" t="s">
        <v>269</v>
      </c>
      <c r="AU194" s="191" t="s">
        <v>82</v>
      </c>
      <c r="AY194" s="19" t="s">
        <v>137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9" t="s">
        <v>80</v>
      </c>
      <c r="BK194" s="192">
        <f>ROUND(I194*H194,2)</f>
        <v>0</v>
      </c>
      <c r="BL194" s="19" t="s">
        <v>225</v>
      </c>
      <c r="BM194" s="191" t="s">
        <v>354</v>
      </c>
    </row>
    <row r="195" spans="1:65" s="13" customFormat="1" ht="11.25">
      <c r="B195" s="198"/>
      <c r="C195" s="199"/>
      <c r="D195" s="200" t="s">
        <v>191</v>
      </c>
      <c r="E195" s="201" t="s">
        <v>19</v>
      </c>
      <c r="F195" s="202" t="s">
        <v>349</v>
      </c>
      <c r="G195" s="199"/>
      <c r="H195" s="203">
        <v>8</v>
      </c>
      <c r="I195" s="204"/>
      <c r="J195" s="199"/>
      <c r="K195" s="199"/>
      <c r="L195" s="205"/>
      <c r="M195" s="206"/>
      <c r="N195" s="207"/>
      <c r="O195" s="207"/>
      <c r="P195" s="207"/>
      <c r="Q195" s="207"/>
      <c r="R195" s="207"/>
      <c r="S195" s="207"/>
      <c r="T195" s="208"/>
      <c r="AT195" s="209" t="s">
        <v>191</v>
      </c>
      <c r="AU195" s="209" t="s">
        <v>82</v>
      </c>
      <c r="AV195" s="13" t="s">
        <v>82</v>
      </c>
      <c r="AW195" s="13" t="s">
        <v>35</v>
      </c>
      <c r="AX195" s="13" t="s">
        <v>73</v>
      </c>
      <c r="AY195" s="209" t="s">
        <v>137</v>
      </c>
    </row>
    <row r="196" spans="1:65" s="13" customFormat="1" ht="11.25">
      <c r="B196" s="198"/>
      <c r="C196" s="199"/>
      <c r="D196" s="200" t="s">
        <v>191</v>
      </c>
      <c r="E196" s="201" t="s">
        <v>19</v>
      </c>
      <c r="F196" s="202" t="s">
        <v>350</v>
      </c>
      <c r="G196" s="199"/>
      <c r="H196" s="203">
        <v>16</v>
      </c>
      <c r="I196" s="204"/>
      <c r="J196" s="199"/>
      <c r="K196" s="199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191</v>
      </c>
      <c r="AU196" s="209" t="s">
        <v>82</v>
      </c>
      <c r="AV196" s="13" t="s">
        <v>82</v>
      </c>
      <c r="AW196" s="13" t="s">
        <v>35</v>
      </c>
      <c r="AX196" s="13" t="s">
        <v>73</v>
      </c>
      <c r="AY196" s="209" t="s">
        <v>137</v>
      </c>
    </row>
    <row r="197" spans="1:65" s="14" customFormat="1" ht="11.25">
      <c r="B197" s="210"/>
      <c r="C197" s="211"/>
      <c r="D197" s="200" t="s">
        <v>191</v>
      </c>
      <c r="E197" s="212" t="s">
        <v>19</v>
      </c>
      <c r="F197" s="213" t="s">
        <v>193</v>
      </c>
      <c r="G197" s="211"/>
      <c r="H197" s="214">
        <v>24</v>
      </c>
      <c r="I197" s="215"/>
      <c r="J197" s="211"/>
      <c r="K197" s="211"/>
      <c r="L197" s="216"/>
      <c r="M197" s="217"/>
      <c r="N197" s="218"/>
      <c r="O197" s="218"/>
      <c r="P197" s="218"/>
      <c r="Q197" s="218"/>
      <c r="R197" s="218"/>
      <c r="S197" s="218"/>
      <c r="T197" s="219"/>
      <c r="AT197" s="220" t="s">
        <v>191</v>
      </c>
      <c r="AU197" s="220" t="s">
        <v>82</v>
      </c>
      <c r="AV197" s="14" t="s">
        <v>143</v>
      </c>
      <c r="AW197" s="14" t="s">
        <v>35</v>
      </c>
      <c r="AX197" s="14" t="s">
        <v>80</v>
      </c>
      <c r="AY197" s="220" t="s">
        <v>137</v>
      </c>
    </row>
    <row r="198" spans="1:65" s="2" customFormat="1" ht="16.5" customHeight="1">
      <c r="A198" s="36"/>
      <c r="B198" s="37"/>
      <c r="C198" s="221" t="s">
        <v>355</v>
      </c>
      <c r="D198" s="221" t="s">
        <v>269</v>
      </c>
      <c r="E198" s="222" t="s">
        <v>356</v>
      </c>
      <c r="F198" s="223" t="s">
        <v>357</v>
      </c>
      <c r="G198" s="224" t="s">
        <v>358</v>
      </c>
      <c r="H198" s="225">
        <v>48</v>
      </c>
      <c r="I198" s="226"/>
      <c r="J198" s="227">
        <f>ROUND(I198*H198,2)</f>
        <v>0</v>
      </c>
      <c r="K198" s="223" t="s">
        <v>19</v>
      </c>
      <c r="L198" s="228"/>
      <c r="M198" s="229" t="s">
        <v>19</v>
      </c>
      <c r="N198" s="230" t="s">
        <v>44</v>
      </c>
      <c r="O198" s="66"/>
      <c r="P198" s="189">
        <f>O198*H198</f>
        <v>0</v>
      </c>
      <c r="Q198" s="189">
        <v>3.1E-2</v>
      </c>
      <c r="R198" s="189">
        <f>Q198*H198</f>
        <v>1.488</v>
      </c>
      <c r="S198" s="189">
        <v>0</v>
      </c>
      <c r="T198" s="19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1" t="s">
        <v>174</v>
      </c>
      <c r="AT198" s="191" t="s">
        <v>269</v>
      </c>
      <c r="AU198" s="191" t="s">
        <v>82</v>
      </c>
      <c r="AY198" s="19" t="s">
        <v>137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9" t="s">
        <v>80</v>
      </c>
      <c r="BK198" s="192">
        <f>ROUND(I198*H198,2)</f>
        <v>0</v>
      </c>
      <c r="BL198" s="19" t="s">
        <v>143</v>
      </c>
      <c r="BM198" s="191" t="s">
        <v>359</v>
      </c>
    </row>
    <row r="199" spans="1:65" s="13" customFormat="1" ht="11.25">
      <c r="B199" s="198"/>
      <c r="C199" s="199"/>
      <c r="D199" s="200" t="s">
        <v>191</v>
      </c>
      <c r="E199" s="201" t="s">
        <v>19</v>
      </c>
      <c r="F199" s="202" t="s">
        <v>360</v>
      </c>
      <c r="G199" s="199"/>
      <c r="H199" s="203">
        <v>48</v>
      </c>
      <c r="I199" s="204"/>
      <c r="J199" s="199"/>
      <c r="K199" s="199"/>
      <c r="L199" s="205"/>
      <c r="M199" s="206"/>
      <c r="N199" s="207"/>
      <c r="O199" s="207"/>
      <c r="P199" s="207"/>
      <c r="Q199" s="207"/>
      <c r="R199" s="207"/>
      <c r="S199" s="207"/>
      <c r="T199" s="208"/>
      <c r="AT199" s="209" t="s">
        <v>191</v>
      </c>
      <c r="AU199" s="209" t="s">
        <v>82</v>
      </c>
      <c r="AV199" s="13" t="s">
        <v>82</v>
      </c>
      <c r="AW199" s="13" t="s">
        <v>35</v>
      </c>
      <c r="AX199" s="13" t="s">
        <v>80</v>
      </c>
      <c r="AY199" s="209" t="s">
        <v>137</v>
      </c>
    </row>
    <row r="200" spans="1:65" s="2" customFormat="1" ht="24.2" customHeight="1">
      <c r="A200" s="36"/>
      <c r="B200" s="37"/>
      <c r="C200" s="180" t="s">
        <v>361</v>
      </c>
      <c r="D200" s="180" t="s">
        <v>139</v>
      </c>
      <c r="E200" s="181" t="s">
        <v>362</v>
      </c>
      <c r="F200" s="182" t="s">
        <v>363</v>
      </c>
      <c r="G200" s="183" t="s">
        <v>171</v>
      </c>
      <c r="H200" s="184">
        <v>10</v>
      </c>
      <c r="I200" s="185"/>
      <c r="J200" s="186">
        <f>ROUND(I200*H200,2)</f>
        <v>0</v>
      </c>
      <c r="K200" s="182" t="s">
        <v>148</v>
      </c>
      <c r="L200" s="41"/>
      <c r="M200" s="187" t="s">
        <v>19</v>
      </c>
      <c r="N200" s="188" t="s">
        <v>44</v>
      </c>
      <c r="O200" s="66"/>
      <c r="P200" s="189">
        <f>O200*H200</f>
        <v>0</v>
      </c>
      <c r="Q200" s="189">
        <v>0.14737</v>
      </c>
      <c r="R200" s="189">
        <f>Q200*H200</f>
        <v>1.4737</v>
      </c>
      <c r="S200" s="189">
        <v>0</v>
      </c>
      <c r="T200" s="19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1" t="s">
        <v>143</v>
      </c>
      <c r="AT200" s="191" t="s">
        <v>139</v>
      </c>
      <c r="AU200" s="191" t="s">
        <v>82</v>
      </c>
      <c r="AY200" s="19" t="s">
        <v>137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9" t="s">
        <v>80</v>
      </c>
      <c r="BK200" s="192">
        <f>ROUND(I200*H200,2)</f>
        <v>0</v>
      </c>
      <c r="BL200" s="19" t="s">
        <v>143</v>
      </c>
      <c r="BM200" s="191" t="s">
        <v>364</v>
      </c>
    </row>
    <row r="201" spans="1:65" s="2" customFormat="1" ht="11.25">
      <c r="A201" s="36"/>
      <c r="B201" s="37"/>
      <c r="C201" s="38"/>
      <c r="D201" s="193" t="s">
        <v>150</v>
      </c>
      <c r="E201" s="38"/>
      <c r="F201" s="194" t="s">
        <v>365</v>
      </c>
      <c r="G201" s="38"/>
      <c r="H201" s="38"/>
      <c r="I201" s="195"/>
      <c r="J201" s="38"/>
      <c r="K201" s="38"/>
      <c r="L201" s="41"/>
      <c r="M201" s="196"/>
      <c r="N201" s="197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150</v>
      </c>
      <c r="AU201" s="19" t="s">
        <v>82</v>
      </c>
    </row>
    <row r="202" spans="1:65" s="13" customFormat="1" ht="11.25">
      <c r="B202" s="198"/>
      <c r="C202" s="199"/>
      <c r="D202" s="200" t="s">
        <v>191</v>
      </c>
      <c r="E202" s="201" t="s">
        <v>19</v>
      </c>
      <c r="F202" s="202" t="s">
        <v>366</v>
      </c>
      <c r="G202" s="199"/>
      <c r="H202" s="203">
        <v>10</v>
      </c>
      <c r="I202" s="204"/>
      <c r="J202" s="199"/>
      <c r="K202" s="199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191</v>
      </c>
      <c r="AU202" s="209" t="s">
        <v>82</v>
      </c>
      <c r="AV202" s="13" t="s">
        <v>82</v>
      </c>
      <c r="AW202" s="13" t="s">
        <v>35</v>
      </c>
      <c r="AX202" s="13" t="s">
        <v>80</v>
      </c>
      <c r="AY202" s="209" t="s">
        <v>137</v>
      </c>
    </row>
    <row r="203" spans="1:65" s="2" customFormat="1" ht="16.5" customHeight="1">
      <c r="A203" s="36"/>
      <c r="B203" s="37"/>
      <c r="C203" s="221" t="s">
        <v>367</v>
      </c>
      <c r="D203" s="221" t="s">
        <v>269</v>
      </c>
      <c r="E203" s="222" t="s">
        <v>368</v>
      </c>
      <c r="F203" s="223" t="s">
        <v>369</v>
      </c>
      <c r="G203" s="224" t="s">
        <v>171</v>
      </c>
      <c r="H203" s="225">
        <v>10</v>
      </c>
      <c r="I203" s="226"/>
      <c r="J203" s="227">
        <f>ROUND(I203*H203,2)</f>
        <v>0</v>
      </c>
      <c r="K203" s="223" t="s">
        <v>148</v>
      </c>
      <c r="L203" s="228"/>
      <c r="M203" s="229" t="s">
        <v>19</v>
      </c>
      <c r="N203" s="230" t="s">
        <v>44</v>
      </c>
      <c r="O203" s="66"/>
      <c r="P203" s="189">
        <f>O203*H203</f>
        <v>0</v>
      </c>
      <c r="Q203" s="189">
        <v>7.2999999999999995E-2</v>
      </c>
      <c r="R203" s="189">
        <f>Q203*H203</f>
        <v>0.73</v>
      </c>
      <c r="S203" s="189">
        <v>0</v>
      </c>
      <c r="T203" s="19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1" t="s">
        <v>174</v>
      </c>
      <c r="AT203" s="191" t="s">
        <v>269</v>
      </c>
      <c r="AU203" s="191" t="s">
        <v>82</v>
      </c>
      <c r="AY203" s="19" t="s">
        <v>137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80</v>
      </c>
      <c r="BK203" s="192">
        <f>ROUND(I203*H203,2)</f>
        <v>0</v>
      </c>
      <c r="BL203" s="19" t="s">
        <v>143</v>
      </c>
      <c r="BM203" s="191" t="s">
        <v>370</v>
      </c>
    </row>
    <row r="204" spans="1:65" s="13" customFormat="1" ht="11.25">
      <c r="B204" s="198"/>
      <c r="C204" s="199"/>
      <c r="D204" s="200" t="s">
        <v>191</v>
      </c>
      <c r="E204" s="201" t="s">
        <v>19</v>
      </c>
      <c r="F204" s="202" t="s">
        <v>366</v>
      </c>
      <c r="G204" s="199"/>
      <c r="H204" s="203">
        <v>10</v>
      </c>
      <c r="I204" s="204"/>
      <c r="J204" s="199"/>
      <c r="K204" s="199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191</v>
      </c>
      <c r="AU204" s="209" t="s">
        <v>82</v>
      </c>
      <c r="AV204" s="13" t="s">
        <v>82</v>
      </c>
      <c r="AW204" s="13" t="s">
        <v>35</v>
      </c>
      <c r="AX204" s="13" t="s">
        <v>80</v>
      </c>
      <c r="AY204" s="209" t="s">
        <v>137</v>
      </c>
    </row>
    <row r="205" spans="1:65" s="2" customFormat="1" ht="16.5" customHeight="1">
      <c r="A205" s="36"/>
      <c r="B205" s="37"/>
      <c r="C205" s="221" t="s">
        <v>371</v>
      </c>
      <c r="D205" s="221" t="s">
        <v>269</v>
      </c>
      <c r="E205" s="222" t="s">
        <v>372</v>
      </c>
      <c r="F205" s="223" t="s">
        <v>373</v>
      </c>
      <c r="G205" s="224" t="s">
        <v>171</v>
      </c>
      <c r="H205" s="225">
        <v>10</v>
      </c>
      <c r="I205" s="226"/>
      <c r="J205" s="227">
        <f>ROUND(I205*H205,2)</f>
        <v>0</v>
      </c>
      <c r="K205" s="223" t="s">
        <v>148</v>
      </c>
      <c r="L205" s="228"/>
      <c r="M205" s="229" t="s">
        <v>19</v>
      </c>
      <c r="N205" s="230" t="s">
        <v>44</v>
      </c>
      <c r="O205" s="66"/>
      <c r="P205" s="189">
        <f>O205*H205</f>
        <v>0</v>
      </c>
      <c r="Q205" s="189">
        <v>0.16300000000000001</v>
      </c>
      <c r="R205" s="189">
        <f>Q205*H205</f>
        <v>1.6300000000000001</v>
      </c>
      <c r="S205" s="189">
        <v>0</v>
      </c>
      <c r="T205" s="19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1" t="s">
        <v>174</v>
      </c>
      <c r="AT205" s="191" t="s">
        <v>269</v>
      </c>
      <c r="AU205" s="191" t="s">
        <v>82</v>
      </c>
      <c r="AY205" s="19" t="s">
        <v>137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9" t="s">
        <v>80</v>
      </c>
      <c r="BK205" s="192">
        <f>ROUND(I205*H205,2)</f>
        <v>0</v>
      </c>
      <c r="BL205" s="19" t="s">
        <v>143</v>
      </c>
      <c r="BM205" s="191" t="s">
        <v>374</v>
      </c>
    </row>
    <row r="206" spans="1:65" s="13" customFormat="1" ht="11.25">
      <c r="B206" s="198"/>
      <c r="C206" s="199"/>
      <c r="D206" s="200" t="s">
        <v>191</v>
      </c>
      <c r="E206" s="201" t="s">
        <v>19</v>
      </c>
      <c r="F206" s="202" t="s">
        <v>366</v>
      </c>
      <c r="G206" s="199"/>
      <c r="H206" s="203">
        <v>10</v>
      </c>
      <c r="I206" s="204"/>
      <c r="J206" s="199"/>
      <c r="K206" s="199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191</v>
      </c>
      <c r="AU206" s="209" t="s">
        <v>82</v>
      </c>
      <c r="AV206" s="13" t="s">
        <v>82</v>
      </c>
      <c r="AW206" s="13" t="s">
        <v>35</v>
      </c>
      <c r="AX206" s="13" t="s">
        <v>80</v>
      </c>
      <c r="AY206" s="209" t="s">
        <v>137</v>
      </c>
    </row>
    <row r="207" spans="1:65" s="12" customFormat="1" ht="22.9" customHeight="1">
      <c r="B207" s="164"/>
      <c r="C207" s="165"/>
      <c r="D207" s="166" t="s">
        <v>72</v>
      </c>
      <c r="E207" s="178" t="s">
        <v>143</v>
      </c>
      <c r="F207" s="178" t="s">
        <v>375</v>
      </c>
      <c r="G207" s="165"/>
      <c r="H207" s="165"/>
      <c r="I207" s="168"/>
      <c r="J207" s="179">
        <f>BK207</f>
        <v>0</v>
      </c>
      <c r="K207" s="165"/>
      <c r="L207" s="170"/>
      <c r="M207" s="171"/>
      <c r="N207" s="172"/>
      <c r="O207" s="172"/>
      <c r="P207" s="173">
        <f>SUM(P208:P237)</f>
        <v>0</v>
      </c>
      <c r="Q207" s="172"/>
      <c r="R207" s="173">
        <f>SUM(R208:R237)</f>
        <v>104.2176068</v>
      </c>
      <c r="S207" s="172"/>
      <c r="T207" s="174">
        <f>SUM(T208:T237)</f>
        <v>0</v>
      </c>
      <c r="AR207" s="175" t="s">
        <v>80</v>
      </c>
      <c r="AT207" s="176" t="s">
        <v>72</v>
      </c>
      <c r="AU207" s="176" t="s">
        <v>80</v>
      </c>
      <c r="AY207" s="175" t="s">
        <v>137</v>
      </c>
      <c r="BK207" s="177">
        <f>SUM(BK208:BK237)</f>
        <v>0</v>
      </c>
    </row>
    <row r="208" spans="1:65" s="2" customFormat="1" ht="21.75" customHeight="1">
      <c r="A208" s="36"/>
      <c r="B208" s="37"/>
      <c r="C208" s="180" t="s">
        <v>376</v>
      </c>
      <c r="D208" s="180" t="s">
        <v>139</v>
      </c>
      <c r="E208" s="181" t="s">
        <v>377</v>
      </c>
      <c r="F208" s="182" t="s">
        <v>378</v>
      </c>
      <c r="G208" s="183" t="s">
        <v>142</v>
      </c>
      <c r="H208" s="184">
        <v>88.84</v>
      </c>
      <c r="I208" s="185"/>
      <c r="J208" s="186">
        <f>ROUND(I208*H208,2)</f>
        <v>0</v>
      </c>
      <c r="K208" s="182" t="s">
        <v>148</v>
      </c>
      <c r="L208" s="41"/>
      <c r="M208" s="187" t="s">
        <v>19</v>
      </c>
      <c r="N208" s="188" t="s">
        <v>44</v>
      </c>
      <c r="O208" s="66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1" t="s">
        <v>143</v>
      </c>
      <c r="AT208" s="191" t="s">
        <v>139</v>
      </c>
      <c r="AU208" s="191" t="s">
        <v>82</v>
      </c>
      <c r="AY208" s="19" t="s">
        <v>137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9" t="s">
        <v>80</v>
      </c>
      <c r="BK208" s="192">
        <f>ROUND(I208*H208,2)</f>
        <v>0</v>
      </c>
      <c r="BL208" s="19" t="s">
        <v>143</v>
      </c>
      <c r="BM208" s="191" t="s">
        <v>379</v>
      </c>
    </row>
    <row r="209" spans="1:65" s="2" customFormat="1" ht="11.25">
      <c r="A209" s="36"/>
      <c r="B209" s="37"/>
      <c r="C209" s="38"/>
      <c r="D209" s="193" t="s">
        <v>150</v>
      </c>
      <c r="E209" s="38"/>
      <c r="F209" s="194" t="s">
        <v>380</v>
      </c>
      <c r="G209" s="38"/>
      <c r="H209" s="38"/>
      <c r="I209" s="195"/>
      <c r="J209" s="38"/>
      <c r="K209" s="38"/>
      <c r="L209" s="41"/>
      <c r="M209" s="196"/>
      <c r="N209" s="197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9" t="s">
        <v>150</v>
      </c>
      <c r="AU209" s="19" t="s">
        <v>82</v>
      </c>
    </row>
    <row r="210" spans="1:65" s="13" customFormat="1" ht="11.25">
      <c r="B210" s="198"/>
      <c r="C210" s="199"/>
      <c r="D210" s="200" t="s">
        <v>191</v>
      </c>
      <c r="E210" s="201" t="s">
        <v>19</v>
      </c>
      <c r="F210" s="202" t="s">
        <v>381</v>
      </c>
      <c r="G210" s="199"/>
      <c r="H210" s="203">
        <v>18</v>
      </c>
      <c r="I210" s="204"/>
      <c r="J210" s="199"/>
      <c r="K210" s="199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191</v>
      </c>
      <c r="AU210" s="209" t="s">
        <v>82</v>
      </c>
      <c r="AV210" s="13" t="s">
        <v>82</v>
      </c>
      <c r="AW210" s="13" t="s">
        <v>35</v>
      </c>
      <c r="AX210" s="13" t="s">
        <v>73</v>
      </c>
      <c r="AY210" s="209" t="s">
        <v>137</v>
      </c>
    </row>
    <row r="211" spans="1:65" s="13" customFormat="1" ht="11.25">
      <c r="B211" s="198"/>
      <c r="C211" s="199"/>
      <c r="D211" s="200" t="s">
        <v>191</v>
      </c>
      <c r="E211" s="201" t="s">
        <v>19</v>
      </c>
      <c r="F211" s="202" t="s">
        <v>382</v>
      </c>
      <c r="G211" s="199"/>
      <c r="H211" s="203">
        <v>9</v>
      </c>
      <c r="I211" s="204"/>
      <c r="J211" s="199"/>
      <c r="K211" s="199"/>
      <c r="L211" s="205"/>
      <c r="M211" s="206"/>
      <c r="N211" s="207"/>
      <c r="O211" s="207"/>
      <c r="P211" s="207"/>
      <c r="Q211" s="207"/>
      <c r="R211" s="207"/>
      <c r="S211" s="207"/>
      <c r="T211" s="208"/>
      <c r="AT211" s="209" t="s">
        <v>191</v>
      </c>
      <c r="AU211" s="209" t="s">
        <v>82</v>
      </c>
      <c r="AV211" s="13" t="s">
        <v>82</v>
      </c>
      <c r="AW211" s="13" t="s">
        <v>35</v>
      </c>
      <c r="AX211" s="13" t="s">
        <v>73</v>
      </c>
      <c r="AY211" s="209" t="s">
        <v>137</v>
      </c>
    </row>
    <row r="212" spans="1:65" s="13" customFormat="1" ht="11.25">
      <c r="B212" s="198"/>
      <c r="C212" s="199"/>
      <c r="D212" s="200" t="s">
        <v>191</v>
      </c>
      <c r="E212" s="201" t="s">
        <v>19</v>
      </c>
      <c r="F212" s="202" t="s">
        <v>383</v>
      </c>
      <c r="G212" s="199"/>
      <c r="H212" s="203">
        <v>18</v>
      </c>
      <c r="I212" s="204"/>
      <c r="J212" s="199"/>
      <c r="K212" s="199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191</v>
      </c>
      <c r="AU212" s="209" t="s">
        <v>82</v>
      </c>
      <c r="AV212" s="13" t="s">
        <v>82</v>
      </c>
      <c r="AW212" s="13" t="s">
        <v>35</v>
      </c>
      <c r="AX212" s="13" t="s">
        <v>73</v>
      </c>
      <c r="AY212" s="209" t="s">
        <v>137</v>
      </c>
    </row>
    <row r="213" spans="1:65" s="13" customFormat="1" ht="11.25">
      <c r="B213" s="198"/>
      <c r="C213" s="199"/>
      <c r="D213" s="200" t="s">
        <v>191</v>
      </c>
      <c r="E213" s="201" t="s">
        <v>19</v>
      </c>
      <c r="F213" s="202" t="s">
        <v>384</v>
      </c>
      <c r="G213" s="199"/>
      <c r="H213" s="203">
        <v>24</v>
      </c>
      <c r="I213" s="204"/>
      <c r="J213" s="199"/>
      <c r="K213" s="199"/>
      <c r="L213" s="205"/>
      <c r="M213" s="206"/>
      <c r="N213" s="207"/>
      <c r="O213" s="207"/>
      <c r="P213" s="207"/>
      <c r="Q213" s="207"/>
      <c r="R213" s="207"/>
      <c r="S213" s="207"/>
      <c r="T213" s="208"/>
      <c r="AT213" s="209" t="s">
        <v>191</v>
      </c>
      <c r="AU213" s="209" t="s">
        <v>82</v>
      </c>
      <c r="AV213" s="13" t="s">
        <v>82</v>
      </c>
      <c r="AW213" s="13" t="s">
        <v>35</v>
      </c>
      <c r="AX213" s="13" t="s">
        <v>73</v>
      </c>
      <c r="AY213" s="209" t="s">
        <v>137</v>
      </c>
    </row>
    <row r="214" spans="1:65" s="13" customFormat="1" ht="11.25">
      <c r="B214" s="198"/>
      <c r="C214" s="199"/>
      <c r="D214" s="200" t="s">
        <v>191</v>
      </c>
      <c r="E214" s="201" t="s">
        <v>19</v>
      </c>
      <c r="F214" s="202" t="s">
        <v>385</v>
      </c>
      <c r="G214" s="199"/>
      <c r="H214" s="203">
        <v>19.84</v>
      </c>
      <c r="I214" s="204"/>
      <c r="J214" s="199"/>
      <c r="K214" s="199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191</v>
      </c>
      <c r="AU214" s="209" t="s">
        <v>82</v>
      </c>
      <c r="AV214" s="13" t="s">
        <v>82</v>
      </c>
      <c r="AW214" s="13" t="s">
        <v>35</v>
      </c>
      <c r="AX214" s="13" t="s">
        <v>73</v>
      </c>
      <c r="AY214" s="209" t="s">
        <v>137</v>
      </c>
    </row>
    <row r="215" spans="1:65" s="2" customFormat="1" ht="16.5" customHeight="1">
      <c r="A215" s="36"/>
      <c r="B215" s="37"/>
      <c r="C215" s="180" t="s">
        <v>386</v>
      </c>
      <c r="D215" s="180" t="s">
        <v>139</v>
      </c>
      <c r="E215" s="181" t="s">
        <v>387</v>
      </c>
      <c r="F215" s="182" t="s">
        <v>388</v>
      </c>
      <c r="G215" s="183" t="s">
        <v>142</v>
      </c>
      <c r="H215" s="184">
        <v>83.6</v>
      </c>
      <c r="I215" s="185"/>
      <c r="J215" s="186">
        <f>ROUND(I215*H215,2)</f>
        <v>0</v>
      </c>
      <c r="K215" s="182" t="s">
        <v>148</v>
      </c>
      <c r="L215" s="41"/>
      <c r="M215" s="187" t="s">
        <v>19</v>
      </c>
      <c r="N215" s="188" t="s">
        <v>44</v>
      </c>
      <c r="O215" s="66"/>
      <c r="P215" s="189">
        <f>O215*H215</f>
        <v>0</v>
      </c>
      <c r="Q215" s="189">
        <v>0.37175000000000002</v>
      </c>
      <c r="R215" s="189">
        <f>Q215*H215</f>
        <v>31.078299999999999</v>
      </c>
      <c r="S215" s="189">
        <v>0</v>
      </c>
      <c r="T215" s="19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1" t="s">
        <v>143</v>
      </c>
      <c r="AT215" s="191" t="s">
        <v>139</v>
      </c>
      <c r="AU215" s="191" t="s">
        <v>82</v>
      </c>
      <c r="AY215" s="19" t="s">
        <v>137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9" t="s">
        <v>80</v>
      </c>
      <c r="BK215" s="192">
        <f>ROUND(I215*H215,2)</f>
        <v>0</v>
      </c>
      <c r="BL215" s="19" t="s">
        <v>143</v>
      </c>
      <c r="BM215" s="191" t="s">
        <v>389</v>
      </c>
    </row>
    <row r="216" spans="1:65" s="2" customFormat="1" ht="11.25">
      <c r="A216" s="36"/>
      <c r="B216" s="37"/>
      <c r="C216" s="38"/>
      <c r="D216" s="193" t="s">
        <v>150</v>
      </c>
      <c r="E216" s="38"/>
      <c r="F216" s="194" t="s">
        <v>390</v>
      </c>
      <c r="G216" s="38"/>
      <c r="H216" s="38"/>
      <c r="I216" s="195"/>
      <c r="J216" s="38"/>
      <c r="K216" s="38"/>
      <c r="L216" s="41"/>
      <c r="M216" s="196"/>
      <c r="N216" s="197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150</v>
      </c>
      <c r="AU216" s="19" t="s">
        <v>82</v>
      </c>
    </row>
    <row r="217" spans="1:65" s="13" customFormat="1" ht="11.25">
      <c r="B217" s="198"/>
      <c r="C217" s="199"/>
      <c r="D217" s="200" t="s">
        <v>191</v>
      </c>
      <c r="E217" s="201" t="s">
        <v>19</v>
      </c>
      <c r="F217" s="202" t="s">
        <v>391</v>
      </c>
      <c r="G217" s="199"/>
      <c r="H217" s="203">
        <v>11</v>
      </c>
      <c r="I217" s="204"/>
      <c r="J217" s="199"/>
      <c r="K217" s="199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191</v>
      </c>
      <c r="AU217" s="209" t="s">
        <v>82</v>
      </c>
      <c r="AV217" s="13" t="s">
        <v>82</v>
      </c>
      <c r="AW217" s="13" t="s">
        <v>35</v>
      </c>
      <c r="AX217" s="13" t="s">
        <v>73</v>
      </c>
      <c r="AY217" s="209" t="s">
        <v>137</v>
      </c>
    </row>
    <row r="218" spans="1:65" s="13" customFormat="1" ht="11.25">
      <c r="B218" s="198"/>
      <c r="C218" s="199"/>
      <c r="D218" s="200" t="s">
        <v>191</v>
      </c>
      <c r="E218" s="201" t="s">
        <v>19</v>
      </c>
      <c r="F218" s="202" t="s">
        <v>392</v>
      </c>
      <c r="G218" s="199"/>
      <c r="H218" s="203">
        <v>15.4</v>
      </c>
      <c r="I218" s="204"/>
      <c r="J218" s="199"/>
      <c r="K218" s="199"/>
      <c r="L218" s="205"/>
      <c r="M218" s="206"/>
      <c r="N218" s="207"/>
      <c r="O218" s="207"/>
      <c r="P218" s="207"/>
      <c r="Q218" s="207"/>
      <c r="R218" s="207"/>
      <c r="S218" s="207"/>
      <c r="T218" s="208"/>
      <c r="AT218" s="209" t="s">
        <v>191</v>
      </c>
      <c r="AU218" s="209" t="s">
        <v>82</v>
      </c>
      <c r="AV218" s="13" t="s">
        <v>82</v>
      </c>
      <c r="AW218" s="13" t="s">
        <v>35</v>
      </c>
      <c r="AX218" s="13" t="s">
        <v>73</v>
      </c>
      <c r="AY218" s="209" t="s">
        <v>137</v>
      </c>
    </row>
    <row r="219" spans="1:65" s="13" customFormat="1" ht="11.25">
      <c r="B219" s="198"/>
      <c r="C219" s="199"/>
      <c r="D219" s="200" t="s">
        <v>191</v>
      </c>
      <c r="E219" s="201" t="s">
        <v>19</v>
      </c>
      <c r="F219" s="202" t="s">
        <v>393</v>
      </c>
      <c r="G219" s="199"/>
      <c r="H219" s="203">
        <v>15.4</v>
      </c>
      <c r="I219" s="204"/>
      <c r="J219" s="199"/>
      <c r="K219" s="199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191</v>
      </c>
      <c r="AU219" s="209" t="s">
        <v>82</v>
      </c>
      <c r="AV219" s="13" t="s">
        <v>82</v>
      </c>
      <c r="AW219" s="13" t="s">
        <v>35</v>
      </c>
      <c r="AX219" s="13" t="s">
        <v>73</v>
      </c>
      <c r="AY219" s="209" t="s">
        <v>137</v>
      </c>
    </row>
    <row r="220" spans="1:65" s="13" customFormat="1" ht="11.25">
      <c r="B220" s="198"/>
      <c r="C220" s="199"/>
      <c r="D220" s="200" t="s">
        <v>191</v>
      </c>
      <c r="E220" s="201" t="s">
        <v>19</v>
      </c>
      <c r="F220" s="202" t="s">
        <v>394</v>
      </c>
      <c r="G220" s="199"/>
      <c r="H220" s="203">
        <v>15.4</v>
      </c>
      <c r="I220" s="204"/>
      <c r="J220" s="199"/>
      <c r="K220" s="199"/>
      <c r="L220" s="205"/>
      <c r="M220" s="206"/>
      <c r="N220" s="207"/>
      <c r="O220" s="207"/>
      <c r="P220" s="207"/>
      <c r="Q220" s="207"/>
      <c r="R220" s="207"/>
      <c r="S220" s="207"/>
      <c r="T220" s="208"/>
      <c r="AT220" s="209" t="s">
        <v>191</v>
      </c>
      <c r="AU220" s="209" t="s">
        <v>82</v>
      </c>
      <c r="AV220" s="13" t="s">
        <v>82</v>
      </c>
      <c r="AW220" s="13" t="s">
        <v>35</v>
      </c>
      <c r="AX220" s="13" t="s">
        <v>73</v>
      </c>
      <c r="AY220" s="209" t="s">
        <v>137</v>
      </c>
    </row>
    <row r="221" spans="1:65" s="13" customFormat="1" ht="11.25">
      <c r="B221" s="198"/>
      <c r="C221" s="199"/>
      <c r="D221" s="200" t="s">
        <v>191</v>
      </c>
      <c r="E221" s="201" t="s">
        <v>19</v>
      </c>
      <c r="F221" s="202" t="s">
        <v>395</v>
      </c>
      <c r="G221" s="199"/>
      <c r="H221" s="203">
        <v>8.8000000000000007</v>
      </c>
      <c r="I221" s="204"/>
      <c r="J221" s="199"/>
      <c r="K221" s="199"/>
      <c r="L221" s="205"/>
      <c r="M221" s="206"/>
      <c r="N221" s="207"/>
      <c r="O221" s="207"/>
      <c r="P221" s="207"/>
      <c r="Q221" s="207"/>
      <c r="R221" s="207"/>
      <c r="S221" s="207"/>
      <c r="T221" s="208"/>
      <c r="AT221" s="209" t="s">
        <v>191</v>
      </c>
      <c r="AU221" s="209" t="s">
        <v>82</v>
      </c>
      <c r="AV221" s="13" t="s">
        <v>82</v>
      </c>
      <c r="AW221" s="13" t="s">
        <v>35</v>
      </c>
      <c r="AX221" s="13" t="s">
        <v>73</v>
      </c>
      <c r="AY221" s="209" t="s">
        <v>137</v>
      </c>
    </row>
    <row r="222" spans="1:65" s="13" customFormat="1" ht="11.25">
      <c r="B222" s="198"/>
      <c r="C222" s="199"/>
      <c r="D222" s="200" t="s">
        <v>191</v>
      </c>
      <c r="E222" s="201" t="s">
        <v>19</v>
      </c>
      <c r="F222" s="202" t="s">
        <v>396</v>
      </c>
      <c r="G222" s="199"/>
      <c r="H222" s="203">
        <v>17.600000000000001</v>
      </c>
      <c r="I222" s="204"/>
      <c r="J222" s="199"/>
      <c r="K222" s="199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191</v>
      </c>
      <c r="AU222" s="209" t="s">
        <v>82</v>
      </c>
      <c r="AV222" s="13" t="s">
        <v>82</v>
      </c>
      <c r="AW222" s="13" t="s">
        <v>35</v>
      </c>
      <c r="AX222" s="13" t="s">
        <v>73</v>
      </c>
      <c r="AY222" s="209" t="s">
        <v>137</v>
      </c>
    </row>
    <row r="223" spans="1:65" s="14" customFormat="1" ht="11.25">
      <c r="B223" s="210"/>
      <c r="C223" s="211"/>
      <c r="D223" s="200" t="s">
        <v>191</v>
      </c>
      <c r="E223" s="212" t="s">
        <v>19</v>
      </c>
      <c r="F223" s="213" t="s">
        <v>193</v>
      </c>
      <c r="G223" s="211"/>
      <c r="H223" s="214">
        <v>83.6</v>
      </c>
      <c r="I223" s="215"/>
      <c r="J223" s="211"/>
      <c r="K223" s="211"/>
      <c r="L223" s="216"/>
      <c r="M223" s="217"/>
      <c r="N223" s="218"/>
      <c r="O223" s="218"/>
      <c r="P223" s="218"/>
      <c r="Q223" s="218"/>
      <c r="R223" s="218"/>
      <c r="S223" s="218"/>
      <c r="T223" s="219"/>
      <c r="AT223" s="220" t="s">
        <v>191</v>
      </c>
      <c r="AU223" s="220" t="s">
        <v>82</v>
      </c>
      <c r="AV223" s="14" t="s">
        <v>143</v>
      </c>
      <c r="AW223" s="14" t="s">
        <v>35</v>
      </c>
      <c r="AX223" s="14" t="s">
        <v>80</v>
      </c>
      <c r="AY223" s="220" t="s">
        <v>137</v>
      </c>
    </row>
    <row r="224" spans="1:65" s="2" customFormat="1" ht="24.2" customHeight="1">
      <c r="A224" s="36"/>
      <c r="B224" s="37"/>
      <c r="C224" s="180" t="s">
        <v>397</v>
      </c>
      <c r="D224" s="180" t="s">
        <v>139</v>
      </c>
      <c r="E224" s="181" t="s">
        <v>398</v>
      </c>
      <c r="F224" s="182" t="s">
        <v>399</v>
      </c>
      <c r="G224" s="183" t="s">
        <v>142</v>
      </c>
      <c r="H224" s="184">
        <v>88.84</v>
      </c>
      <c r="I224" s="185"/>
      <c r="J224" s="186">
        <f>ROUND(I224*H224,2)</f>
        <v>0</v>
      </c>
      <c r="K224" s="182" t="s">
        <v>148</v>
      </c>
      <c r="L224" s="41"/>
      <c r="M224" s="187" t="s">
        <v>19</v>
      </c>
      <c r="N224" s="188" t="s">
        <v>44</v>
      </c>
      <c r="O224" s="66"/>
      <c r="P224" s="189">
        <f>O224*H224</f>
        <v>0</v>
      </c>
      <c r="Q224" s="189">
        <v>0.82326999999999995</v>
      </c>
      <c r="R224" s="189">
        <f>Q224*H224</f>
        <v>73.1393068</v>
      </c>
      <c r="S224" s="189">
        <v>0</v>
      </c>
      <c r="T224" s="19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1" t="s">
        <v>143</v>
      </c>
      <c r="AT224" s="191" t="s">
        <v>139</v>
      </c>
      <c r="AU224" s="191" t="s">
        <v>82</v>
      </c>
      <c r="AY224" s="19" t="s">
        <v>137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19" t="s">
        <v>80</v>
      </c>
      <c r="BK224" s="192">
        <f>ROUND(I224*H224,2)</f>
        <v>0</v>
      </c>
      <c r="BL224" s="19" t="s">
        <v>143</v>
      </c>
      <c r="BM224" s="191" t="s">
        <v>400</v>
      </c>
    </row>
    <row r="225" spans="1:65" s="2" customFormat="1" ht="11.25">
      <c r="A225" s="36"/>
      <c r="B225" s="37"/>
      <c r="C225" s="38"/>
      <c r="D225" s="193" t="s">
        <v>150</v>
      </c>
      <c r="E225" s="38"/>
      <c r="F225" s="194" t="s">
        <v>401</v>
      </c>
      <c r="G225" s="38"/>
      <c r="H225" s="38"/>
      <c r="I225" s="195"/>
      <c r="J225" s="38"/>
      <c r="K225" s="38"/>
      <c r="L225" s="41"/>
      <c r="M225" s="196"/>
      <c r="N225" s="197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150</v>
      </c>
      <c r="AU225" s="19" t="s">
        <v>82</v>
      </c>
    </row>
    <row r="226" spans="1:65" s="13" customFormat="1" ht="11.25">
      <c r="B226" s="198"/>
      <c r="C226" s="199"/>
      <c r="D226" s="200" t="s">
        <v>191</v>
      </c>
      <c r="E226" s="201" t="s">
        <v>19</v>
      </c>
      <c r="F226" s="202" t="s">
        <v>381</v>
      </c>
      <c r="G226" s="199"/>
      <c r="H226" s="203">
        <v>18</v>
      </c>
      <c r="I226" s="204"/>
      <c r="J226" s="199"/>
      <c r="K226" s="199"/>
      <c r="L226" s="205"/>
      <c r="M226" s="206"/>
      <c r="N226" s="207"/>
      <c r="O226" s="207"/>
      <c r="P226" s="207"/>
      <c r="Q226" s="207"/>
      <c r="R226" s="207"/>
      <c r="S226" s="207"/>
      <c r="T226" s="208"/>
      <c r="AT226" s="209" t="s">
        <v>191</v>
      </c>
      <c r="AU226" s="209" t="s">
        <v>82</v>
      </c>
      <c r="AV226" s="13" t="s">
        <v>82</v>
      </c>
      <c r="AW226" s="13" t="s">
        <v>35</v>
      </c>
      <c r="AX226" s="13" t="s">
        <v>73</v>
      </c>
      <c r="AY226" s="209" t="s">
        <v>137</v>
      </c>
    </row>
    <row r="227" spans="1:65" s="13" customFormat="1" ht="11.25">
      <c r="B227" s="198"/>
      <c r="C227" s="199"/>
      <c r="D227" s="200" t="s">
        <v>191</v>
      </c>
      <c r="E227" s="201" t="s">
        <v>19</v>
      </c>
      <c r="F227" s="202" t="s">
        <v>382</v>
      </c>
      <c r="G227" s="199"/>
      <c r="H227" s="203">
        <v>9</v>
      </c>
      <c r="I227" s="204"/>
      <c r="J227" s="199"/>
      <c r="K227" s="199"/>
      <c r="L227" s="205"/>
      <c r="M227" s="206"/>
      <c r="N227" s="207"/>
      <c r="O227" s="207"/>
      <c r="P227" s="207"/>
      <c r="Q227" s="207"/>
      <c r="R227" s="207"/>
      <c r="S227" s="207"/>
      <c r="T227" s="208"/>
      <c r="AT227" s="209" t="s">
        <v>191</v>
      </c>
      <c r="AU227" s="209" t="s">
        <v>82</v>
      </c>
      <c r="AV227" s="13" t="s">
        <v>82</v>
      </c>
      <c r="AW227" s="13" t="s">
        <v>4</v>
      </c>
      <c r="AX227" s="13" t="s">
        <v>73</v>
      </c>
      <c r="AY227" s="209" t="s">
        <v>137</v>
      </c>
    </row>
    <row r="228" spans="1:65" s="13" customFormat="1" ht="11.25">
      <c r="B228" s="198"/>
      <c r="C228" s="199"/>
      <c r="D228" s="200" t="s">
        <v>191</v>
      </c>
      <c r="E228" s="201" t="s">
        <v>19</v>
      </c>
      <c r="F228" s="202" t="s">
        <v>383</v>
      </c>
      <c r="G228" s="199"/>
      <c r="H228" s="203">
        <v>18</v>
      </c>
      <c r="I228" s="204"/>
      <c r="J228" s="199"/>
      <c r="K228" s="199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191</v>
      </c>
      <c r="AU228" s="209" t="s">
        <v>82</v>
      </c>
      <c r="AV228" s="13" t="s">
        <v>82</v>
      </c>
      <c r="AW228" s="13" t="s">
        <v>35</v>
      </c>
      <c r="AX228" s="13" t="s">
        <v>73</v>
      </c>
      <c r="AY228" s="209" t="s">
        <v>137</v>
      </c>
    </row>
    <row r="229" spans="1:65" s="13" customFormat="1" ht="11.25">
      <c r="B229" s="198"/>
      <c r="C229" s="199"/>
      <c r="D229" s="200" t="s">
        <v>191</v>
      </c>
      <c r="E229" s="201" t="s">
        <v>19</v>
      </c>
      <c r="F229" s="202" t="s">
        <v>384</v>
      </c>
      <c r="G229" s="199"/>
      <c r="H229" s="203">
        <v>24</v>
      </c>
      <c r="I229" s="204"/>
      <c r="J229" s="199"/>
      <c r="K229" s="199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191</v>
      </c>
      <c r="AU229" s="209" t="s">
        <v>82</v>
      </c>
      <c r="AV229" s="13" t="s">
        <v>82</v>
      </c>
      <c r="AW229" s="13" t="s">
        <v>35</v>
      </c>
      <c r="AX229" s="13" t="s">
        <v>73</v>
      </c>
      <c r="AY229" s="209" t="s">
        <v>137</v>
      </c>
    </row>
    <row r="230" spans="1:65" s="13" customFormat="1" ht="11.25">
      <c r="B230" s="198"/>
      <c r="C230" s="199"/>
      <c r="D230" s="200" t="s">
        <v>191</v>
      </c>
      <c r="E230" s="201" t="s">
        <v>19</v>
      </c>
      <c r="F230" s="202" t="s">
        <v>385</v>
      </c>
      <c r="G230" s="199"/>
      <c r="H230" s="203">
        <v>19.84</v>
      </c>
      <c r="I230" s="204"/>
      <c r="J230" s="199"/>
      <c r="K230" s="199"/>
      <c r="L230" s="205"/>
      <c r="M230" s="206"/>
      <c r="N230" s="207"/>
      <c r="O230" s="207"/>
      <c r="P230" s="207"/>
      <c r="Q230" s="207"/>
      <c r="R230" s="207"/>
      <c r="S230" s="207"/>
      <c r="T230" s="208"/>
      <c r="AT230" s="209" t="s">
        <v>191</v>
      </c>
      <c r="AU230" s="209" t="s">
        <v>82</v>
      </c>
      <c r="AV230" s="13" t="s">
        <v>82</v>
      </c>
      <c r="AW230" s="13" t="s">
        <v>35</v>
      </c>
      <c r="AX230" s="13" t="s">
        <v>73</v>
      </c>
      <c r="AY230" s="209" t="s">
        <v>137</v>
      </c>
    </row>
    <row r="231" spans="1:65" s="14" customFormat="1" ht="11.25">
      <c r="B231" s="210"/>
      <c r="C231" s="211"/>
      <c r="D231" s="200" t="s">
        <v>191</v>
      </c>
      <c r="E231" s="212" t="s">
        <v>19</v>
      </c>
      <c r="F231" s="213" t="s">
        <v>193</v>
      </c>
      <c r="G231" s="211"/>
      <c r="H231" s="214">
        <v>88.84</v>
      </c>
      <c r="I231" s="215"/>
      <c r="J231" s="211"/>
      <c r="K231" s="211"/>
      <c r="L231" s="216"/>
      <c r="M231" s="217"/>
      <c r="N231" s="218"/>
      <c r="O231" s="218"/>
      <c r="P231" s="218"/>
      <c r="Q231" s="218"/>
      <c r="R231" s="218"/>
      <c r="S231" s="218"/>
      <c r="T231" s="219"/>
      <c r="AT231" s="220" t="s">
        <v>191</v>
      </c>
      <c r="AU231" s="220" t="s">
        <v>82</v>
      </c>
      <c r="AV231" s="14" t="s">
        <v>143</v>
      </c>
      <c r="AW231" s="14" t="s">
        <v>4</v>
      </c>
      <c r="AX231" s="14" t="s">
        <v>80</v>
      </c>
      <c r="AY231" s="220" t="s">
        <v>137</v>
      </c>
    </row>
    <row r="232" spans="1:65" s="2" customFormat="1" ht="24.2" customHeight="1">
      <c r="A232" s="36"/>
      <c r="B232" s="37"/>
      <c r="C232" s="180" t="s">
        <v>402</v>
      </c>
      <c r="D232" s="180" t="s">
        <v>139</v>
      </c>
      <c r="E232" s="181" t="s">
        <v>403</v>
      </c>
      <c r="F232" s="182" t="s">
        <v>404</v>
      </c>
      <c r="G232" s="183" t="s">
        <v>189</v>
      </c>
      <c r="H232" s="184">
        <v>7.2960000000000003</v>
      </c>
      <c r="I232" s="185"/>
      <c r="J232" s="186">
        <f>ROUND(I232*H232,2)</f>
        <v>0</v>
      </c>
      <c r="K232" s="182" t="s">
        <v>148</v>
      </c>
      <c r="L232" s="41"/>
      <c r="M232" s="187" t="s">
        <v>19</v>
      </c>
      <c r="N232" s="188" t="s">
        <v>44</v>
      </c>
      <c r="O232" s="66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91" t="s">
        <v>143</v>
      </c>
      <c r="AT232" s="191" t="s">
        <v>139</v>
      </c>
      <c r="AU232" s="191" t="s">
        <v>82</v>
      </c>
      <c r="AY232" s="19" t="s">
        <v>137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9" t="s">
        <v>80</v>
      </c>
      <c r="BK232" s="192">
        <f>ROUND(I232*H232,2)</f>
        <v>0</v>
      </c>
      <c r="BL232" s="19" t="s">
        <v>143</v>
      </c>
      <c r="BM232" s="191" t="s">
        <v>405</v>
      </c>
    </row>
    <row r="233" spans="1:65" s="2" customFormat="1" ht="11.25">
      <c r="A233" s="36"/>
      <c r="B233" s="37"/>
      <c r="C233" s="38"/>
      <c r="D233" s="193" t="s">
        <v>150</v>
      </c>
      <c r="E233" s="38"/>
      <c r="F233" s="194" t="s">
        <v>406</v>
      </c>
      <c r="G233" s="38"/>
      <c r="H233" s="38"/>
      <c r="I233" s="195"/>
      <c r="J233" s="38"/>
      <c r="K233" s="38"/>
      <c r="L233" s="41"/>
      <c r="M233" s="196"/>
      <c r="N233" s="197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150</v>
      </c>
      <c r="AU233" s="19" t="s">
        <v>82</v>
      </c>
    </row>
    <row r="234" spans="1:65" s="13" customFormat="1" ht="11.25">
      <c r="B234" s="198"/>
      <c r="C234" s="199"/>
      <c r="D234" s="200" t="s">
        <v>191</v>
      </c>
      <c r="E234" s="201" t="s">
        <v>19</v>
      </c>
      <c r="F234" s="202" t="s">
        <v>407</v>
      </c>
      <c r="G234" s="199"/>
      <c r="H234" s="203">
        <v>1.44</v>
      </c>
      <c r="I234" s="204"/>
      <c r="J234" s="199"/>
      <c r="K234" s="199"/>
      <c r="L234" s="205"/>
      <c r="M234" s="206"/>
      <c r="N234" s="207"/>
      <c r="O234" s="207"/>
      <c r="P234" s="207"/>
      <c r="Q234" s="207"/>
      <c r="R234" s="207"/>
      <c r="S234" s="207"/>
      <c r="T234" s="208"/>
      <c r="AT234" s="209" t="s">
        <v>191</v>
      </c>
      <c r="AU234" s="209" t="s">
        <v>82</v>
      </c>
      <c r="AV234" s="13" t="s">
        <v>82</v>
      </c>
      <c r="AW234" s="13" t="s">
        <v>35</v>
      </c>
      <c r="AX234" s="13" t="s">
        <v>73</v>
      </c>
      <c r="AY234" s="209" t="s">
        <v>137</v>
      </c>
    </row>
    <row r="235" spans="1:65" s="13" customFormat="1" ht="11.25">
      <c r="B235" s="198"/>
      <c r="C235" s="199"/>
      <c r="D235" s="200" t="s">
        <v>191</v>
      </c>
      <c r="E235" s="201" t="s">
        <v>19</v>
      </c>
      <c r="F235" s="202" t="s">
        <v>408</v>
      </c>
      <c r="G235" s="199"/>
      <c r="H235" s="203">
        <v>1.44</v>
      </c>
      <c r="I235" s="204"/>
      <c r="J235" s="199"/>
      <c r="K235" s="199"/>
      <c r="L235" s="205"/>
      <c r="M235" s="206"/>
      <c r="N235" s="207"/>
      <c r="O235" s="207"/>
      <c r="P235" s="207"/>
      <c r="Q235" s="207"/>
      <c r="R235" s="207"/>
      <c r="S235" s="207"/>
      <c r="T235" s="208"/>
      <c r="AT235" s="209" t="s">
        <v>191</v>
      </c>
      <c r="AU235" s="209" t="s">
        <v>82</v>
      </c>
      <c r="AV235" s="13" t="s">
        <v>82</v>
      </c>
      <c r="AW235" s="13" t="s">
        <v>35</v>
      </c>
      <c r="AX235" s="13" t="s">
        <v>73</v>
      </c>
      <c r="AY235" s="209" t="s">
        <v>137</v>
      </c>
    </row>
    <row r="236" spans="1:65" s="13" customFormat="1" ht="11.25">
      <c r="B236" s="198"/>
      <c r="C236" s="199"/>
      <c r="D236" s="200" t="s">
        <v>191</v>
      </c>
      <c r="E236" s="201" t="s">
        <v>19</v>
      </c>
      <c r="F236" s="202" t="s">
        <v>409</v>
      </c>
      <c r="G236" s="199"/>
      <c r="H236" s="203">
        <v>2.88</v>
      </c>
      <c r="I236" s="204"/>
      <c r="J236" s="199"/>
      <c r="K236" s="199"/>
      <c r="L236" s="205"/>
      <c r="M236" s="206"/>
      <c r="N236" s="207"/>
      <c r="O236" s="207"/>
      <c r="P236" s="207"/>
      <c r="Q236" s="207"/>
      <c r="R236" s="207"/>
      <c r="S236" s="207"/>
      <c r="T236" s="208"/>
      <c r="AT236" s="209" t="s">
        <v>191</v>
      </c>
      <c r="AU236" s="209" t="s">
        <v>82</v>
      </c>
      <c r="AV236" s="13" t="s">
        <v>82</v>
      </c>
      <c r="AW236" s="13" t="s">
        <v>35</v>
      </c>
      <c r="AX236" s="13" t="s">
        <v>73</v>
      </c>
      <c r="AY236" s="209" t="s">
        <v>137</v>
      </c>
    </row>
    <row r="237" spans="1:65" s="13" customFormat="1" ht="11.25">
      <c r="B237" s="198"/>
      <c r="C237" s="199"/>
      <c r="D237" s="200" t="s">
        <v>191</v>
      </c>
      <c r="E237" s="201" t="s">
        <v>19</v>
      </c>
      <c r="F237" s="202" t="s">
        <v>410</v>
      </c>
      <c r="G237" s="199"/>
      <c r="H237" s="203">
        <v>1.536</v>
      </c>
      <c r="I237" s="204"/>
      <c r="J237" s="199"/>
      <c r="K237" s="199"/>
      <c r="L237" s="205"/>
      <c r="M237" s="206"/>
      <c r="N237" s="207"/>
      <c r="O237" s="207"/>
      <c r="P237" s="207"/>
      <c r="Q237" s="207"/>
      <c r="R237" s="207"/>
      <c r="S237" s="207"/>
      <c r="T237" s="208"/>
      <c r="AT237" s="209" t="s">
        <v>191</v>
      </c>
      <c r="AU237" s="209" t="s">
        <v>82</v>
      </c>
      <c r="AV237" s="13" t="s">
        <v>82</v>
      </c>
      <c r="AW237" s="13" t="s">
        <v>35</v>
      </c>
      <c r="AX237" s="13" t="s">
        <v>73</v>
      </c>
      <c r="AY237" s="209" t="s">
        <v>137</v>
      </c>
    </row>
    <row r="238" spans="1:65" s="12" customFormat="1" ht="22.9" customHeight="1">
      <c r="B238" s="164"/>
      <c r="C238" s="165"/>
      <c r="D238" s="166" t="s">
        <v>72</v>
      </c>
      <c r="E238" s="178" t="s">
        <v>158</v>
      </c>
      <c r="F238" s="178" t="s">
        <v>411</v>
      </c>
      <c r="G238" s="165"/>
      <c r="H238" s="165"/>
      <c r="I238" s="168"/>
      <c r="J238" s="179">
        <f>BK238</f>
        <v>0</v>
      </c>
      <c r="K238" s="165"/>
      <c r="L238" s="170"/>
      <c r="M238" s="171"/>
      <c r="N238" s="172"/>
      <c r="O238" s="172"/>
      <c r="P238" s="173">
        <f>SUM(P239:P298)</f>
        <v>0</v>
      </c>
      <c r="Q238" s="172"/>
      <c r="R238" s="173">
        <f>SUM(R239:R298)</f>
        <v>159.8732</v>
      </c>
      <c r="S238" s="172"/>
      <c r="T238" s="174">
        <f>SUM(T239:T298)</f>
        <v>0</v>
      </c>
      <c r="AR238" s="175" t="s">
        <v>80</v>
      </c>
      <c r="AT238" s="176" t="s">
        <v>72</v>
      </c>
      <c r="AU238" s="176" t="s">
        <v>80</v>
      </c>
      <c r="AY238" s="175" t="s">
        <v>137</v>
      </c>
      <c r="BK238" s="177">
        <f>SUM(BK239:BK298)</f>
        <v>0</v>
      </c>
    </row>
    <row r="239" spans="1:65" s="2" customFormat="1" ht="37.9" customHeight="1">
      <c r="A239" s="36"/>
      <c r="B239" s="37"/>
      <c r="C239" s="180" t="s">
        <v>412</v>
      </c>
      <c r="D239" s="180" t="s">
        <v>139</v>
      </c>
      <c r="E239" s="181" t="s">
        <v>413</v>
      </c>
      <c r="F239" s="182" t="s">
        <v>414</v>
      </c>
      <c r="G239" s="183" t="s">
        <v>142</v>
      </c>
      <c r="H239" s="184">
        <v>1288.9000000000001</v>
      </c>
      <c r="I239" s="185"/>
      <c r="J239" s="186">
        <f>ROUND(I239*H239,2)</f>
        <v>0</v>
      </c>
      <c r="K239" s="182" t="s">
        <v>148</v>
      </c>
      <c r="L239" s="41"/>
      <c r="M239" s="187" t="s">
        <v>19</v>
      </c>
      <c r="N239" s="188" t="s">
        <v>44</v>
      </c>
      <c r="O239" s="66"/>
      <c r="P239" s="189">
        <f>O239*H239</f>
        <v>0</v>
      </c>
      <c r="Q239" s="189">
        <v>0</v>
      </c>
      <c r="R239" s="189">
        <f>Q239*H239</f>
        <v>0</v>
      </c>
      <c r="S239" s="189">
        <v>0</v>
      </c>
      <c r="T239" s="19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91" t="s">
        <v>143</v>
      </c>
      <c r="AT239" s="191" t="s">
        <v>139</v>
      </c>
      <c r="AU239" s="191" t="s">
        <v>82</v>
      </c>
      <c r="AY239" s="19" t="s">
        <v>137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9" t="s">
        <v>80</v>
      </c>
      <c r="BK239" s="192">
        <f>ROUND(I239*H239,2)</f>
        <v>0</v>
      </c>
      <c r="BL239" s="19" t="s">
        <v>143</v>
      </c>
      <c r="BM239" s="191" t="s">
        <v>415</v>
      </c>
    </row>
    <row r="240" spans="1:65" s="2" customFormat="1" ht="11.25">
      <c r="A240" s="36"/>
      <c r="B240" s="37"/>
      <c r="C240" s="38"/>
      <c r="D240" s="193" t="s">
        <v>150</v>
      </c>
      <c r="E240" s="38"/>
      <c r="F240" s="194" t="s">
        <v>416</v>
      </c>
      <c r="G240" s="38"/>
      <c r="H240" s="38"/>
      <c r="I240" s="195"/>
      <c r="J240" s="38"/>
      <c r="K240" s="38"/>
      <c r="L240" s="41"/>
      <c r="M240" s="196"/>
      <c r="N240" s="197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150</v>
      </c>
      <c r="AU240" s="19" t="s">
        <v>82</v>
      </c>
    </row>
    <row r="241" spans="1:65" s="13" customFormat="1" ht="11.25">
      <c r="B241" s="198"/>
      <c r="C241" s="199"/>
      <c r="D241" s="200" t="s">
        <v>191</v>
      </c>
      <c r="E241" s="201" t="s">
        <v>19</v>
      </c>
      <c r="F241" s="202" t="s">
        <v>417</v>
      </c>
      <c r="G241" s="199"/>
      <c r="H241" s="203">
        <v>1178.9000000000001</v>
      </c>
      <c r="I241" s="204"/>
      <c r="J241" s="199"/>
      <c r="K241" s="199"/>
      <c r="L241" s="205"/>
      <c r="M241" s="206"/>
      <c r="N241" s="207"/>
      <c r="O241" s="207"/>
      <c r="P241" s="207"/>
      <c r="Q241" s="207"/>
      <c r="R241" s="207"/>
      <c r="S241" s="207"/>
      <c r="T241" s="208"/>
      <c r="AT241" s="209" t="s">
        <v>191</v>
      </c>
      <c r="AU241" s="209" t="s">
        <v>82</v>
      </c>
      <c r="AV241" s="13" t="s">
        <v>82</v>
      </c>
      <c r="AW241" s="13" t="s">
        <v>35</v>
      </c>
      <c r="AX241" s="13" t="s">
        <v>73</v>
      </c>
      <c r="AY241" s="209" t="s">
        <v>137</v>
      </c>
    </row>
    <row r="242" spans="1:65" s="13" customFormat="1" ht="11.25">
      <c r="B242" s="198"/>
      <c r="C242" s="199"/>
      <c r="D242" s="200" t="s">
        <v>191</v>
      </c>
      <c r="E242" s="201" t="s">
        <v>19</v>
      </c>
      <c r="F242" s="202" t="s">
        <v>418</v>
      </c>
      <c r="G242" s="199"/>
      <c r="H242" s="203">
        <v>40</v>
      </c>
      <c r="I242" s="204"/>
      <c r="J242" s="199"/>
      <c r="K242" s="199"/>
      <c r="L242" s="205"/>
      <c r="M242" s="206"/>
      <c r="N242" s="207"/>
      <c r="O242" s="207"/>
      <c r="P242" s="207"/>
      <c r="Q242" s="207"/>
      <c r="R242" s="207"/>
      <c r="S242" s="207"/>
      <c r="T242" s="208"/>
      <c r="AT242" s="209" t="s">
        <v>191</v>
      </c>
      <c r="AU242" s="209" t="s">
        <v>82</v>
      </c>
      <c r="AV242" s="13" t="s">
        <v>82</v>
      </c>
      <c r="AW242" s="13" t="s">
        <v>35</v>
      </c>
      <c r="AX242" s="13" t="s">
        <v>73</v>
      </c>
      <c r="AY242" s="209" t="s">
        <v>137</v>
      </c>
    </row>
    <row r="243" spans="1:65" s="13" customFormat="1" ht="11.25">
      <c r="B243" s="198"/>
      <c r="C243" s="199"/>
      <c r="D243" s="200" t="s">
        <v>191</v>
      </c>
      <c r="E243" s="201" t="s">
        <v>19</v>
      </c>
      <c r="F243" s="202" t="s">
        <v>419</v>
      </c>
      <c r="G243" s="199"/>
      <c r="H243" s="203">
        <v>70</v>
      </c>
      <c r="I243" s="204"/>
      <c r="J243" s="199"/>
      <c r="K243" s="199"/>
      <c r="L243" s="205"/>
      <c r="M243" s="206"/>
      <c r="N243" s="207"/>
      <c r="O243" s="207"/>
      <c r="P243" s="207"/>
      <c r="Q243" s="207"/>
      <c r="R243" s="207"/>
      <c r="S243" s="207"/>
      <c r="T243" s="208"/>
      <c r="AT243" s="209" t="s">
        <v>191</v>
      </c>
      <c r="AU243" s="209" t="s">
        <v>82</v>
      </c>
      <c r="AV243" s="13" t="s">
        <v>82</v>
      </c>
      <c r="AW243" s="13" t="s">
        <v>35</v>
      </c>
      <c r="AX243" s="13" t="s">
        <v>73</v>
      </c>
      <c r="AY243" s="209" t="s">
        <v>137</v>
      </c>
    </row>
    <row r="244" spans="1:65" s="14" customFormat="1" ht="11.25">
      <c r="B244" s="210"/>
      <c r="C244" s="211"/>
      <c r="D244" s="200" t="s">
        <v>191</v>
      </c>
      <c r="E244" s="212" t="s">
        <v>19</v>
      </c>
      <c r="F244" s="213" t="s">
        <v>193</v>
      </c>
      <c r="G244" s="211"/>
      <c r="H244" s="214">
        <v>1288.9000000000001</v>
      </c>
      <c r="I244" s="215"/>
      <c r="J244" s="211"/>
      <c r="K244" s="211"/>
      <c r="L244" s="216"/>
      <c r="M244" s="217"/>
      <c r="N244" s="218"/>
      <c r="O244" s="218"/>
      <c r="P244" s="218"/>
      <c r="Q244" s="218"/>
      <c r="R244" s="218"/>
      <c r="S244" s="218"/>
      <c r="T244" s="219"/>
      <c r="AT244" s="220" t="s">
        <v>191</v>
      </c>
      <c r="AU244" s="220" t="s">
        <v>82</v>
      </c>
      <c r="AV244" s="14" t="s">
        <v>143</v>
      </c>
      <c r="AW244" s="14" t="s">
        <v>35</v>
      </c>
      <c r="AX244" s="14" t="s">
        <v>80</v>
      </c>
      <c r="AY244" s="220" t="s">
        <v>137</v>
      </c>
    </row>
    <row r="245" spans="1:65" s="2" customFormat="1" ht="16.5" customHeight="1">
      <c r="A245" s="36"/>
      <c r="B245" s="37"/>
      <c r="C245" s="221" t="s">
        <v>420</v>
      </c>
      <c r="D245" s="221" t="s">
        <v>269</v>
      </c>
      <c r="E245" s="222" t="s">
        <v>421</v>
      </c>
      <c r="F245" s="223" t="s">
        <v>422</v>
      </c>
      <c r="G245" s="224" t="s">
        <v>326</v>
      </c>
      <c r="H245" s="225">
        <v>36.088999999999999</v>
      </c>
      <c r="I245" s="226"/>
      <c r="J245" s="227">
        <f>ROUND(I245*H245,2)</f>
        <v>0</v>
      </c>
      <c r="K245" s="223" t="s">
        <v>148</v>
      </c>
      <c r="L245" s="228"/>
      <c r="M245" s="229" t="s">
        <v>19</v>
      </c>
      <c r="N245" s="230" t="s">
        <v>44</v>
      </c>
      <c r="O245" s="66"/>
      <c r="P245" s="189">
        <f>O245*H245</f>
        <v>0</v>
      </c>
      <c r="Q245" s="189">
        <v>1</v>
      </c>
      <c r="R245" s="189">
        <f>Q245*H245</f>
        <v>36.088999999999999</v>
      </c>
      <c r="S245" s="189">
        <v>0</v>
      </c>
      <c r="T245" s="19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1" t="s">
        <v>174</v>
      </c>
      <c r="AT245" s="191" t="s">
        <v>269</v>
      </c>
      <c r="AU245" s="191" t="s">
        <v>82</v>
      </c>
      <c r="AY245" s="19" t="s">
        <v>137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9" t="s">
        <v>80</v>
      </c>
      <c r="BK245" s="192">
        <f>ROUND(I245*H245,2)</f>
        <v>0</v>
      </c>
      <c r="BL245" s="19" t="s">
        <v>143</v>
      </c>
      <c r="BM245" s="191" t="s">
        <v>423</v>
      </c>
    </row>
    <row r="246" spans="1:65" s="13" customFormat="1" ht="11.25">
      <c r="B246" s="198"/>
      <c r="C246" s="199"/>
      <c r="D246" s="200" t="s">
        <v>191</v>
      </c>
      <c r="E246" s="201" t="s">
        <v>19</v>
      </c>
      <c r="F246" s="202" t="s">
        <v>424</v>
      </c>
      <c r="G246" s="199"/>
      <c r="H246" s="203">
        <v>36.088999999999999</v>
      </c>
      <c r="I246" s="204"/>
      <c r="J246" s="199"/>
      <c r="K246" s="199"/>
      <c r="L246" s="205"/>
      <c r="M246" s="206"/>
      <c r="N246" s="207"/>
      <c r="O246" s="207"/>
      <c r="P246" s="207"/>
      <c r="Q246" s="207"/>
      <c r="R246" s="207"/>
      <c r="S246" s="207"/>
      <c r="T246" s="208"/>
      <c r="AT246" s="209" t="s">
        <v>191</v>
      </c>
      <c r="AU246" s="209" t="s">
        <v>82</v>
      </c>
      <c r="AV246" s="13" t="s">
        <v>82</v>
      </c>
      <c r="AW246" s="13" t="s">
        <v>35</v>
      </c>
      <c r="AX246" s="13" t="s">
        <v>80</v>
      </c>
      <c r="AY246" s="209" t="s">
        <v>137</v>
      </c>
    </row>
    <row r="247" spans="1:65" s="2" customFormat="1" ht="21.75" customHeight="1">
      <c r="A247" s="36"/>
      <c r="B247" s="37"/>
      <c r="C247" s="180" t="s">
        <v>425</v>
      </c>
      <c r="D247" s="180" t="s">
        <v>139</v>
      </c>
      <c r="E247" s="181" t="s">
        <v>426</v>
      </c>
      <c r="F247" s="182" t="s">
        <v>427</v>
      </c>
      <c r="G247" s="183" t="s">
        <v>142</v>
      </c>
      <c r="H247" s="184">
        <v>6907.52</v>
      </c>
      <c r="I247" s="185"/>
      <c r="J247" s="186">
        <f>ROUND(I247*H247,2)</f>
        <v>0</v>
      </c>
      <c r="K247" s="182" t="s">
        <v>148</v>
      </c>
      <c r="L247" s="41"/>
      <c r="M247" s="187" t="s">
        <v>19</v>
      </c>
      <c r="N247" s="188" t="s">
        <v>44</v>
      </c>
      <c r="O247" s="66"/>
      <c r="P247" s="189">
        <f>O247*H247</f>
        <v>0</v>
      </c>
      <c r="Q247" s="189">
        <v>0</v>
      </c>
      <c r="R247" s="189">
        <f>Q247*H247</f>
        <v>0</v>
      </c>
      <c r="S247" s="189">
        <v>0</v>
      </c>
      <c r="T247" s="190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91" t="s">
        <v>143</v>
      </c>
      <c r="AT247" s="191" t="s">
        <v>139</v>
      </c>
      <c r="AU247" s="191" t="s">
        <v>82</v>
      </c>
      <c r="AY247" s="19" t="s">
        <v>137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9" t="s">
        <v>80</v>
      </c>
      <c r="BK247" s="192">
        <f>ROUND(I247*H247,2)</f>
        <v>0</v>
      </c>
      <c r="BL247" s="19" t="s">
        <v>143</v>
      </c>
      <c r="BM247" s="191" t="s">
        <v>428</v>
      </c>
    </row>
    <row r="248" spans="1:65" s="2" customFormat="1" ht="11.25">
      <c r="A248" s="36"/>
      <c r="B248" s="37"/>
      <c r="C248" s="38"/>
      <c r="D248" s="193" t="s">
        <v>150</v>
      </c>
      <c r="E248" s="38"/>
      <c r="F248" s="194" t="s">
        <v>429</v>
      </c>
      <c r="G248" s="38"/>
      <c r="H248" s="38"/>
      <c r="I248" s="195"/>
      <c r="J248" s="38"/>
      <c r="K248" s="38"/>
      <c r="L248" s="41"/>
      <c r="M248" s="196"/>
      <c r="N248" s="197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150</v>
      </c>
      <c r="AU248" s="19" t="s">
        <v>82</v>
      </c>
    </row>
    <row r="249" spans="1:65" s="15" customFormat="1" ht="11.25">
      <c r="B249" s="231"/>
      <c r="C249" s="232"/>
      <c r="D249" s="200" t="s">
        <v>191</v>
      </c>
      <c r="E249" s="233" t="s">
        <v>19</v>
      </c>
      <c r="F249" s="234" t="s">
        <v>430</v>
      </c>
      <c r="G249" s="232"/>
      <c r="H249" s="233" t="s">
        <v>19</v>
      </c>
      <c r="I249" s="235"/>
      <c r="J249" s="232"/>
      <c r="K249" s="232"/>
      <c r="L249" s="236"/>
      <c r="M249" s="237"/>
      <c r="N249" s="238"/>
      <c r="O249" s="238"/>
      <c r="P249" s="238"/>
      <c r="Q249" s="238"/>
      <c r="R249" s="238"/>
      <c r="S249" s="238"/>
      <c r="T249" s="239"/>
      <c r="AT249" s="240" t="s">
        <v>191</v>
      </c>
      <c r="AU249" s="240" t="s">
        <v>82</v>
      </c>
      <c r="AV249" s="15" t="s">
        <v>80</v>
      </c>
      <c r="AW249" s="15" t="s">
        <v>35</v>
      </c>
      <c r="AX249" s="15" t="s">
        <v>73</v>
      </c>
      <c r="AY249" s="240" t="s">
        <v>137</v>
      </c>
    </row>
    <row r="250" spans="1:65" s="13" customFormat="1" ht="11.25">
      <c r="B250" s="198"/>
      <c r="C250" s="199"/>
      <c r="D250" s="200" t="s">
        <v>191</v>
      </c>
      <c r="E250" s="201" t="s">
        <v>19</v>
      </c>
      <c r="F250" s="202" t="s">
        <v>431</v>
      </c>
      <c r="G250" s="199"/>
      <c r="H250" s="203">
        <v>2409.6999999999998</v>
      </c>
      <c r="I250" s="204"/>
      <c r="J250" s="199"/>
      <c r="K250" s="199"/>
      <c r="L250" s="205"/>
      <c r="M250" s="206"/>
      <c r="N250" s="207"/>
      <c r="O250" s="207"/>
      <c r="P250" s="207"/>
      <c r="Q250" s="207"/>
      <c r="R250" s="207"/>
      <c r="S250" s="207"/>
      <c r="T250" s="208"/>
      <c r="AT250" s="209" t="s">
        <v>191</v>
      </c>
      <c r="AU250" s="209" t="s">
        <v>82</v>
      </c>
      <c r="AV250" s="13" t="s">
        <v>82</v>
      </c>
      <c r="AW250" s="13" t="s">
        <v>35</v>
      </c>
      <c r="AX250" s="13" t="s">
        <v>73</v>
      </c>
      <c r="AY250" s="209" t="s">
        <v>137</v>
      </c>
    </row>
    <row r="251" spans="1:65" s="13" customFormat="1" ht="11.25">
      <c r="B251" s="198"/>
      <c r="C251" s="199"/>
      <c r="D251" s="200" t="s">
        <v>191</v>
      </c>
      <c r="E251" s="201" t="s">
        <v>19</v>
      </c>
      <c r="F251" s="202" t="s">
        <v>432</v>
      </c>
      <c r="G251" s="199"/>
      <c r="H251" s="203">
        <v>267</v>
      </c>
      <c r="I251" s="204"/>
      <c r="J251" s="199"/>
      <c r="K251" s="199"/>
      <c r="L251" s="205"/>
      <c r="M251" s="206"/>
      <c r="N251" s="207"/>
      <c r="O251" s="207"/>
      <c r="P251" s="207"/>
      <c r="Q251" s="207"/>
      <c r="R251" s="207"/>
      <c r="S251" s="207"/>
      <c r="T251" s="208"/>
      <c r="AT251" s="209" t="s">
        <v>191</v>
      </c>
      <c r="AU251" s="209" t="s">
        <v>82</v>
      </c>
      <c r="AV251" s="13" t="s">
        <v>82</v>
      </c>
      <c r="AW251" s="13" t="s">
        <v>35</v>
      </c>
      <c r="AX251" s="13" t="s">
        <v>73</v>
      </c>
      <c r="AY251" s="209" t="s">
        <v>137</v>
      </c>
    </row>
    <row r="252" spans="1:65" s="13" customFormat="1" ht="11.25">
      <c r="B252" s="198"/>
      <c r="C252" s="199"/>
      <c r="D252" s="200" t="s">
        <v>191</v>
      </c>
      <c r="E252" s="201" t="s">
        <v>19</v>
      </c>
      <c r="F252" s="202" t="s">
        <v>433</v>
      </c>
      <c r="G252" s="199"/>
      <c r="H252" s="203">
        <v>150</v>
      </c>
      <c r="I252" s="204"/>
      <c r="J252" s="199"/>
      <c r="K252" s="199"/>
      <c r="L252" s="205"/>
      <c r="M252" s="206"/>
      <c r="N252" s="207"/>
      <c r="O252" s="207"/>
      <c r="P252" s="207"/>
      <c r="Q252" s="207"/>
      <c r="R252" s="207"/>
      <c r="S252" s="207"/>
      <c r="T252" s="208"/>
      <c r="AT252" s="209" t="s">
        <v>191</v>
      </c>
      <c r="AU252" s="209" t="s">
        <v>82</v>
      </c>
      <c r="AV252" s="13" t="s">
        <v>82</v>
      </c>
      <c r="AW252" s="13" t="s">
        <v>35</v>
      </c>
      <c r="AX252" s="13" t="s">
        <v>73</v>
      </c>
      <c r="AY252" s="209" t="s">
        <v>137</v>
      </c>
    </row>
    <row r="253" spans="1:65" s="15" customFormat="1" ht="11.25">
      <c r="B253" s="231"/>
      <c r="C253" s="232"/>
      <c r="D253" s="200" t="s">
        <v>191</v>
      </c>
      <c r="E253" s="233" t="s">
        <v>19</v>
      </c>
      <c r="F253" s="234" t="s">
        <v>434</v>
      </c>
      <c r="G253" s="232"/>
      <c r="H253" s="233" t="s">
        <v>19</v>
      </c>
      <c r="I253" s="235"/>
      <c r="J253" s="232"/>
      <c r="K253" s="232"/>
      <c r="L253" s="236"/>
      <c r="M253" s="237"/>
      <c r="N253" s="238"/>
      <c r="O253" s="238"/>
      <c r="P253" s="238"/>
      <c r="Q253" s="238"/>
      <c r="R253" s="238"/>
      <c r="S253" s="238"/>
      <c r="T253" s="239"/>
      <c r="AT253" s="240" t="s">
        <v>191</v>
      </c>
      <c r="AU253" s="240" t="s">
        <v>82</v>
      </c>
      <c r="AV253" s="15" t="s">
        <v>80</v>
      </c>
      <c r="AW253" s="15" t="s">
        <v>35</v>
      </c>
      <c r="AX253" s="15" t="s">
        <v>73</v>
      </c>
      <c r="AY253" s="240" t="s">
        <v>137</v>
      </c>
    </row>
    <row r="254" spans="1:65" s="13" customFormat="1" ht="11.25">
      <c r="B254" s="198"/>
      <c r="C254" s="199"/>
      <c r="D254" s="200" t="s">
        <v>191</v>
      </c>
      <c r="E254" s="201" t="s">
        <v>19</v>
      </c>
      <c r="F254" s="202" t="s">
        <v>435</v>
      </c>
      <c r="G254" s="199"/>
      <c r="H254" s="203">
        <v>3553.82</v>
      </c>
      <c r="I254" s="204"/>
      <c r="J254" s="199"/>
      <c r="K254" s="199"/>
      <c r="L254" s="205"/>
      <c r="M254" s="206"/>
      <c r="N254" s="207"/>
      <c r="O254" s="207"/>
      <c r="P254" s="207"/>
      <c r="Q254" s="207"/>
      <c r="R254" s="207"/>
      <c r="S254" s="207"/>
      <c r="T254" s="208"/>
      <c r="AT254" s="209" t="s">
        <v>191</v>
      </c>
      <c r="AU254" s="209" t="s">
        <v>82</v>
      </c>
      <c r="AV254" s="13" t="s">
        <v>82</v>
      </c>
      <c r="AW254" s="13" t="s">
        <v>35</v>
      </c>
      <c r="AX254" s="13" t="s">
        <v>73</v>
      </c>
      <c r="AY254" s="209" t="s">
        <v>137</v>
      </c>
    </row>
    <row r="255" spans="1:65" s="13" customFormat="1" ht="11.25">
      <c r="B255" s="198"/>
      <c r="C255" s="199"/>
      <c r="D255" s="200" t="s">
        <v>191</v>
      </c>
      <c r="E255" s="201" t="s">
        <v>19</v>
      </c>
      <c r="F255" s="202" t="s">
        <v>436</v>
      </c>
      <c r="G255" s="199"/>
      <c r="H255" s="203">
        <v>337</v>
      </c>
      <c r="I255" s="204"/>
      <c r="J255" s="199"/>
      <c r="K255" s="199"/>
      <c r="L255" s="205"/>
      <c r="M255" s="206"/>
      <c r="N255" s="207"/>
      <c r="O255" s="207"/>
      <c r="P255" s="207"/>
      <c r="Q255" s="207"/>
      <c r="R255" s="207"/>
      <c r="S255" s="207"/>
      <c r="T255" s="208"/>
      <c r="AT255" s="209" t="s">
        <v>191</v>
      </c>
      <c r="AU255" s="209" t="s">
        <v>82</v>
      </c>
      <c r="AV255" s="13" t="s">
        <v>82</v>
      </c>
      <c r="AW255" s="13" t="s">
        <v>35</v>
      </c>
      <c r="AX255" s="13" t="s">
        <v>73</v>
      </c>
      <c r="AY255" s="209" t="s">
        <v>137</v>
      </c>
    </row>
    <row r="256" spans="1:65" s="13" customFormat="1" ht="11.25">
      <c r="B256" s="198"/>
      <c r="C256" s="199"/>
      <c r="D256" s="200" t="s">
        <v>191</v>
      </c>
      <c r="E256" s="201" t="s">
        <v>19</v>
      </c>
      <c r="F256" s="202" t="s">
        <v>437</v>
      </c>
      <c r="G256" s="199"/>
      <c r="H256" s="203">
        <v>190</v>
      </c>
      <c r="I256" s="204"/>
      <c r="J256" s="199"/>
      <c r="K256" s="199"/>
      <c r="L256" s="205"/>
      <c r="M256" s="206"/>
      <c r="N256" s="207"/>
      <c r="O256" s="207"/>
      <c r="P256" s="207"/>
      <c r="Q256" s="207"/>
      <c r="R256" s="207"/>
      <c r="S256" s="207"/>
      <c r="T256" s="208"/>
      <c r="AT256" s="209" t="s">
        <v>191</v>
      </c>
      <c r="AU256" s="209" t="s">
        <v>82</v>
      </c>
      <c r="AV256" s="13" t="s">
        <v>82</v>
      </c>
      <c r="AW256" s="13" t="s">
        <v>35</v>
      </c>
      <c r="AX256" s="13" t="s">
        <v>73</v>
      </c>
      <c r="AY256" s="209" t="s">
        <v>137</v>
      </c>
    </row>
    <row r="257" spans="1:65" s="14" customFormat="1" ht="11.25">
      <c r="B257" s="210"/>
      <c r="C257" s="211"/>
      <c r="D257" s="200" t="s">
        <v>191</v>
      </c>
      <c r="E257" s="212" t="s">
        <v>19</v>
      </c>
      <c r="F257" s="213" t="s">
        <v>193</v>
      </c>
      <c r="G257" s="211"/>
      <c r="H257" s="214">
        <v>6907.52</v>
      </c>
      <c r="I257" s="215"/>
      <c r="J257" s="211"/>
      <c r="K257" s="211"/>
      <c r="L257" s="216"/>
      <c r="M257" s="217"/>
      <c r="N257" s="218"/>
      <c r="O257" s="218"/>
      <c r="P257" s="218"/>
      <c r="Q257" s="218"/>
      <c r="R257" s="218"/>
      <c r="S257" s="218"/>
      <c r="T257" s="219"/>
      <c r="AT257" s="220" t="s">
        <v>191</v>
      </c>
      <c r="AU257" s="220" t="s">
        <v>82</v>
      </c>
      <c r="AV257" s="14" t="s">
        <v>143</v>
      </c>
      <c r="AW257" s="14" t="s">
        <v>35</v>
      </c>
      <c r="AX257" s="14" t="s">
        <v>80</v>
      </c>
      <c r="AY257" s="220" t="s">
        <v>137</v>
      </c>
    </row>
    <row r="258" spans="1:65" s="2" customFormat="1" ht="21.75" customHeight="1">
      <c r="A258" s="36"/>
      <c r="B258" s="37"/>
      <c r="C258" s="180" t="s">
        <v>438</v>
      </c>
      <c r="D258" s="180" t="s">
        <v>139</v>
      </c>
      <c r="E258" s="181" t="s">
        <v>439</v>
      </c>
      <c r="F258" s="182" t="s">
        <v>440</v>
      </c>
      <c r="G258" s="183" t="s">
        <v>142</v>
      </c>
      <c r="H258" s="184">
        <v>4080.82</v>
      </c>
      <c r="I258" s="185"/>
      <c r="J258" s="186">
        <f>ROUND(I258*H258,2)</f>
        <v>0</v>
      </c>
      <c r="K258" s="182" t="s">
        <v>148</v>
      </c>
      <c r="L258" s="41"/>
      <c r="M258" s="187" t="s">
        <v>19</v>
      </c>
      <c r="N258" s="188" t="s">
        <v>44</v>
      </c>
      <c r="O258" s="66"/>
      <c r="P258" s="189">
        <f>O258*H258</f>
        <v>0</v>
      </c>
      <c r="Q258" s="189">
        <v>0</v>
      </c>
      <c r="R258" s="189">
        <f>Q258*H258</f>
        <v>0</v>
      </c>
      <c r="S258" s="189">
        <v>0</v>
      </c>
      <c r="T258" s="19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91" t="s">
        <v>143</v>
      </c>
      <c r="AT258" s="191" t="s">
        <v>139</v>
      </c>
      <c r="AU258" s="191" t="s">
        <v>82</v>
      </c>
      <c r="AY258" s="19" t="s">
        <v>137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19" t="s">
        <v>80</v>
      </c>
      <c r="BK258" s="192">
        <f>ROUND(I258*H258,2)</f>
        <v>0</v>
      </c>
      <c r="BL258" s="19" t="s">
        <v>143</v>
      </c>
      <c r="BM258" s="191" t="s">
        <v>441</v>
      </c>
    </row>
    <row r="259" spans="1:65" s="2" customFormat="1" ht="11.25">
      <c r="A259" s="36"/>
      <c r="B259" s="37"/>
      <c r="C259" s="38"/>
      <c r="D259" s="193" t="s">
        <v>150</v>
      </c>
      <c r="E259" s="38"/>
      <c r="F259" s="194" t="s">
        <v>442</v>
      </c>
      <c r="G259" s="38"/>
      <c r="H259" s="38"/>
      <c r="I259" s="195"/>
      <c r="J259" s="38"/>
      <c r="K259" s="38"/>
      <c r="L259" s="41"/>
      <c r="M259" s="196"/>
      <c r="N259" s="197"/>
      <c r="O259" s="66"/>
      <c r="P259" s="66"/>
      <c r="Q259" s="66"/>
      <c r="R259" s="66"/>
      <c r="S259" s="66"/>
      <c r="T259" s="67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9" t="s">
        <v>150</v>
      </c>
      <c r="AU259" s="19" t="s">
        <v>82</v>
      </c>
    </row>
    <row r="260" spans="1:65" s="15" customFormat="1" ht="11.25">
      <c r="B260" s="231"/>
      <c r="C260" s="232"/>
      <c r="D260" s="200" t="s">
        <v>191</v>
      </c>
      <c r="E260" s="233" t="s">
        <v>19</v>
      </c>
      <c r="F260" s="234" t="s">
        <v>443</v>
      </c>
      <c r="G260" s="232"/>
      <c r="H260" s="233" t="s">
        <v>19</v>
      </c>
      <c r="I260" s="235"/>
      <c r="J260" s="232"/>
      <c r="K260" s="232"/>
      <c r="L260" s="236"/>
      <c r="M260" s="237"/>
      <c r="N260" s="238"/>
      <c r="O260" s="238"/>
      <c r="P260" s="238"/>
      <c r="Q260" s="238"/>
      <c r="R260" s="238"/>
      <c r="S260" s="238"/>
      <c r="T260" s="239"/>
      <c r="AT260" s="240" t="s">
        <v>191</v>
      </c>
      <c r="AU260" s="240" t="s">
        <v>82</v>
      </c>
      <c r="AV260" s="15" t="s">
        <v>80</v>
      </c>
      <c r="AW260" s="15" t="s">
        <v>35</v>
      </c>
      <c r="AX260" s="15" t="s">
        <v>73</v>
      </c>
      <c r="AY260" s="240" t="s">
        <v>137</v>
      </c>
    </row>
    <row r="261" spans="1:65" s="13" customFormat="1" ht="11.25">
      <c r="B261" s="198"/>
      <c r="C261" s="199"/>
      <c r="D261" s="200" t="s">
        <v>191</v>
      </c>
      <c r="E261" s="201" t="s">
        <v>19</v>
      </c>
      <c r="F261" s="202" t="s">
        <v>435</v>
      </c>
      <c r="G261" s="199"/>
      <c r="H261" s="203">
        <v>3553.82</v>
      </c>
      <c r="I261" s="204"/>
      <c r="J261" s="199"/>
      <c r="K261" s="199"/>
      <c r="L261" s="205"/>
      <c r="M261" s="206"/>
      <c r="N261" s="207"/>
      <c r="O261" s="207"/>
      <c r="P261" s="207"/>
      <c r="Q261" s="207"/>
      <c r="R261" s="207"/>
      <c r="S261" s="207"/>
      <c r="T261" s="208"/>
      <c r="AT261" s="209" t="s">
        <v>191</v>
      </c>
      <c r="AU261" s="209" t="s">
        <v>82</v>
      </c>
      <c r="AV261" s="13" t="s">
        <v>82</v>
      </c>
      <c r="AW261" s="13" t="s">
        <v>35</v>
      </c>
      <c r="AX261" s="13" t="s">
        <v>73</v>
      </c>
      <c r="AY261" s="209" t="s">
        <v>137</v>
      </c>
    </row>
    <row r="262" spans="1:65" s="13" customFormat="1" ht="11.25">
      <c r="B262" s="198"/>
      <c r="C262" s="199"/>
      <c r="D262" s="200" t="s">
        <v>191</v>
      </c>
      <c r="E262" s="201" t="s">
        <v>19</v>
      </c>
      <c r="F262" s="202" t="s">
        <v>444</v>
      </c>
      <c r="G262" s="199"/>
      <c r="H262" s="203">
        <v>337</v>
      </c>
      <c r="I262" s="204"/>
      <c r="J262" s="199"/>
      <c r="K262" s="199"/>
      <c r="L262" s="205"/>
      <c r="M262" s="206"/>
      <c r="N262" s="207"/>
      <c r="O262" s="207"/>
      <c r="P262" s="207"/>
      <c r="Q262" s="207"/>
      <c r="R262" s="207"/>
      <c r="S262" s="207"/>
      <c r="T262" s="208"/>
      <c r="AT262" s="209" t="s">
        <v>191</v>
      </c>
      <c r="AU262" s="209" t="s">
        <v>82</v>
      </c>
      <c r="AV262" s="13" t="s">
        <v>82</v>
      </c>
      <c r="AW262" s="13" t="s">
        <v>35</v>
      </c>
      <c r="AX262" s="13" t="s">
        <v>73</v>
      </c>
      <c r="AY262" s="209" t="s">
        <v>137</v>
      </c>
    </row>
    <row r="263" spans="1:65" s="13" customFormat="1" ht="11.25">
      <c r="B263" s="198"/>
      <c r="C263" s="199"/>
      <c r="D263" s="200" t="s">
        <v>191</v>
      </c>
      <c r="E263" s="201" t="s">
        <v>19</v>
      </c>
      <c r="F263" s="202" t="s">
        <v>445</v>
      </c>
      <c r="G263" s="199"/>
      <c r="H263" s="203">
        <v>190</v>
      </c>
      <c r="I263" s="204"/>
      <c r="J263" s="199"/>
      <c r="K263" s="199"/>
      <c r="L263" s="205"/>
      <c r="M263" s="206"/>
      <c r="N263" s="207"/>
      <c r="O263" s="207"/>
      <c r="P263" s="207"/>
      <c r="Q263" s="207"/>
      <c r="R263" s="207"/>
      <c r="S263" s="207"/>
      <c r="T263" s="208"/>
      <c r="AT263" s="209" t="s">
        <v>191</v>
      </c>
      <c r="AU263" s="209" t="s">
        <v>82</v>
      </c>
      <c r="AV263" s="13" t="s">
        <v>82</v>
      </c>
      <c r="AW263" s="13" t="s">
        <v>35</v>
      </c>
      <c r="AX263" s="13" t="s">
        <v>73</v>
      </c>
      <c r="AY263" s="209" t="s">
        <v>137</v>
      </c>
    </row>
    <row r="264" spans="1:65" s="14" customFormat="1" ht="11.25">
      <c r="B264" s="210"/>
      <c r="C264" s="211"/>
      <c r="D264" s="200" t="s">
        <v>191</v>
      </c>
      <c r="E264" s="212" t="s">
        <v>19</v>
      </c>
      <c r="F264" s="213" t="s">
        <v>193</v>
      </c>
      <c r="G264" s="211"/>
      <c r="H264" s="214">
        <v>4080.82</v>
      </c>
      <c r="I264" s="215"/>
      <c r="J264" s="211"/>
      <c r="K264" s="211"/>
      <c r="L264" s="216"/>
      <c r="M264" s="217"/>
      <c r="N264" s="218"/>
      <c r="O264" s="218"/>
      <c r="P264" s="218"/>
      <c r="Q264" s="218"/>
      <c r="R264" s="218"/>
      <c r="S264" s="218"/>
      <c r="T264" s="219"/>
      <c r="AT264" s="220" t="s">
        <v>191</v>
      </c>
      <c r="AU264" s="220" t="s">
        <v>82</v>
      </c>
      <c r="AV264" s="14" t="s">
        <v>143</v>
      </c>
      <c r="AW264" s="14" t="s">
        <v>35</v>
      </c>
      <c r="AX264" s="14" t="s">
        <v>80</v>
      </c>
      <c r="AY264" s="220" t="s">
        <v>137</v>
      </c>
    </row>
    <row r="265" spans="1:65" s="2" customFormat="1" ht="16.5" customHeight="1">
      <c r="A265" s="36"/>
      <c r="B265" s="37"/>
      <c r="C265" s="180" t="s">
        <v>446</v>
      </c>
      <c r="D265" s="180" t="s">
        <v>139</v>
      </c>
      <c r="E265" s="181" t="s">
        <v>447</v>
      </c>
      <c r="F265" s="182" t="s">
        <v>448</v>
      </c>
      <c r="G265" s="183" t="s">
        <v>142</v>
      </c>
      <c r="H265" s="184">
        <v>4080.82</v>
      </c>
      <c r="I265" s="185"/>
      <c r="J265" s="186">
        <f>ROUND(I265*H265,2)</f>
        <v>0</v>
      </c>
      <c r="K265" s="182" t="s">
        <v>148</v>
      </c>
      <c r="L265" s="41"/>
      <c r="M265" s="187" t="s">
        <v>19</v>
      </c>
      <c r="N265" s="188" t="s">
        <v>44</v>
      </c>
      <c r="O265" s="66"/>
      <c r="P265" s="189">
        <f>O265*H265</f>
        <v>0</v>
      </c>
      <c r="Q265" s="189">
        <v>0</v>
      </c>
      <c r="R265" s="189">
        <f>Q265*H265</f>
        <v>0</v>
      </c>
      <c r="S265" s="189">
        <v>0</v>
      </c>
      <c r="T265" s="190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91" t="s">
        <v>143</v>
      </c>
      <c r="AT265" s="191" t="s">
        <v>139</v>
      </c>
      <c r="AU265" s="191" t="s">
        <v>82</v>
      </c>
      <c r="AY265" s="19" t="s">
        <v>137</v>
      </c>
      <c r="BE265" s="192">
        <f>IF(N265="základní",J265,0)</f>
        <v>0</v>
      </c>
      <c r="BF265" s="192">
        <f>IF(N265="snížená",J265,0)</f>
        <v>0</v>
      </c>
      <c r="BG265" s="192">
        <f>IF(N265="zákl. přenesená",J265,0)</f>
        <v>0</v>
      </c>
      <c r="BH265" s="192">
        <f>IF(N265="sníž. přenesená",J265,0)</f>
        <v>0</v>
      </c>
      <c r="BI265" s="192">
        <f>IF(N265="nulová",J265,0)</f>
        <v>0</v>
      </c>
      <c r="BJ265" s="19" t="s">
        <v>80</v>
      </c>
      <c r="BK265" s="192">
        <f>ROUND(I265*H265,2)</f>
        <v>0</v>
      </c>
      <c r="BL265" s="19" t="s">
        <v>143</v>
      </c>
      <c r="BM265" s="191" t="s">
        <v>449</v>
      </c>
    </row>
    <row r="266" spans="1:65" s="2" customFormat="1" ht="11.25">
      <c r="A266" s="36"/>
      <c r="B266" s="37"/>
      <c r="C266" s="38"/>
      <c r="D266" s="193" t="s">
        <v>150</v>
      </c>
      <c r="E266" s="38"/>
      <c r="F266" s="194" t="s">
        <v>450</v>
      </c>
      <c r="G266" s="38"/>
      <c r="H266" s="38"/>
      <c r="I266" s="195"/>
      <c r="J266" s="38"/>
      <c r="K266" s="38"/>
      <c r="L266" s="41"/>
      <c r="M266" s="196"/>
      <c r="N266" s="197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150</v>
      </c>
      <c r="AU266" s="19" t="s">
        <v>82</v>
      </c>
    </row>
    <row r="267" spans="1:65" s="15" customFormat="1" ht="11.25">
      <c r="B267" s="231"/>
      <c r="C267" s="232"/>
      <c r="D267" s="200" t="s">
        <v>191</v>
      </c>
      <c r="E267" s="233" t="s">
        <v>19</v>
      </c>
      <c r="F267" s="234" t="s">
        <v>451</v>
      </c>
      <c r="G267" s="232"/>
      <c r="H267" s="233" t="s">
        <v>19</v>
      </c>
      <c r="I267" s="235"/>
      <c r="J267" s="232"/>
      <c r="K267" s="232"/>
      <c r="L267" s="236"/>
      <c r="M267" s="237"/>
      <c r="N267" s="238"/>
      <c r="O267" s="238"/>
      <c r="P267" s="238"/>
      <c r="Q267" s="238"/>
      <c r="R267" s="238"/>
      <c r="S267" s="238"/>
      <c r="T267" s="239"/>
      <c r="AT267" s="240" t="s">
        <v>191</v>
      </c>
      <c r="AU267" s="240" t="s">
        <v>82</v>
      </c>
      <c r="AV267" s="15" t="s">
        <v>80</v>
      </c>
      <c r="AW267" s="15" t="s">
        <v>35</v>
      </c>
      <c r="AX267" s="15" t="s">
        <v>73</v>
      </c>
      <c r="AY267" s="240" t="s">
        <v>137</v>
      </c>
    </row>
    <row r="268" spans="1:65" s="13" customFormat="1" ht="11.25">
      <c r="B268" s="198"/>
      <c r="C268" s="199"/>
      <c r="D268" s="200" t="s">
        <v>191</v>
      </c>
      <c r="E268" s="201" t="s">
        <v>19</v>
      </c>
      <c r="F268" s="202" t="s">
        <v>435</v>
      </c>
      <c r="G268" s="199"/>
      <c r="H268" s="203">
        <v>3553.82</v>
      </c>
      <c r="I268" s="204"/>
      <c r="J268" s="199"/>
      <c r="K268" s="199"/>
      <c r="L268" s="205"/>
      <c r="M268" s="206"/>
      <c r="N268" s="207"/>
      <c r="O268" s="207"/>
      <c r="P268" s="207"/>
      <c r="Q268" s="207"/>
      <c r="R268" s="207"/>
      <c r="S268" s="207"/>
      <c r="T268" s="208"/>
      <c r="AT268" s="209" t="s">
        <v>191</v>
      </c>
      <c r="AU268" s="209" t="s">
        <v>82</v>
      </c>
      <c r="AV268" s="13" t="s">
        <v>82</v>
      </c>
      <c r="AW268" s="13" t="s">
        <v>35</v>
      </c>
      <c r="AX268" s="13" t="s">
        <v>73</v>
      </c>
      <c r="AY268" s="209" t="s">
        <v>137</v>
      </c>
    </row>
    <row r="269" spans="1:65" s="13" customFormat="1" ht="11.25">
      <c r="B269" s="198"/>
      <c r="C269" s="199"/>
      <c r="D269" s="200" t="s">
        <v>191</v>
      </c>
      <c r="E269" s="201" t="s">
        <v>19</v>
      </c>
      <c r="F269" s="202" t="s">
        <v>436</v>
      </c>
      <c r="G269" s="199"/>
      <c r="H269" s="203">
        <v>337</v>
      </c>
      <c r="I269" s="204"/>
      <c r="J269" s="199"/>
      <c r="K269" s="199"/>
      <c r="L269" s="205"/>
      <c r="M269" s="206"/>
      <c r="N269" s="207"/>
      <c r="O269" s="207"/>
      <c r="P269" s="207"/>
      <c r="Q269" s="207"/>
      <c r="R269" s="207"/>
      <c r="S269" s="207"/>
      <c r="T269" s="208"/>
      <c r="AT269" s="209" t="s">
        <v>191</v>
      </c>
      <c r="AU269" s="209" t="s">
        <v>82</v>
      </c>
      <c r="AV269" s="13" t="s">
        <v>82</v>
      </c>
      <c r="AW269" s="13" t="s">
        <v>35</v>
      </c>
      <c r="AX269" s="13" t="s">
        <v>73</v>
      </c>
      <c r="AY269" s="209" t="s">
        <v>137</v>
      </c>
    </row>
    <row r="270" spans="1:65" s="13" customFormat="1" ht="11.25">
      <c r="B270" s="198"/>
      <c r="C270" s="199"/>
      <c r="D270" s="200" t="s">
        <v>191</v>
      </c>
      <c r="E270" s="201" t="s">
        <v>19</v>
      </c>
      <c r="F270" s="202" t="s">
        <v>445</v>
      </c>
      <c r="G270" s="199"/>
      <c r="H270" s="203">
        <v>190</v>
      </c>
      <c r="I270" s="204"/>
      <c r="J270" s="199"/>
      <c r="K270" s="199"/>
      <c r="L270" s="205"/>
      <c r="M270" s="206"/>
      <c r="N270" s="207"/>
      <c r="O270" s="207"/>
      <c r="P270" s="207"/>
      <c r="Q270" s="207"/>
      <c r="R270" s="207"/>
      <c r="S270" s="207"/>
      <c r="T270" s="208"/>
      <c r="AT270" s="209" t="s">
        <v>191</v>
      </c>
      <c r="AU270" s="209" t="s">
        <v>82</v>
      </c>
      <c r="AV270" s="13" t="s">
        <v>82</v>
      </c>
      <c r="AW270" s="13" t="s">
        <v>35</v>
      </c>
      <c r="AX270" s="13" t="s">
        <v>73</v>
      </c>
      <c r="AY270" s="209" t="s">
        <v>137</v>
      </c>
    </row>
    <row r="271" spans="1:65" s="14" customFormat="1" ht="11.25">
      <c r="B271" s="210"/>
      <c r="C271" s="211"/>
      <c r="D271" s="200" t="s">
        <v>191</v>
      </c>
      <c r="E271" s="212" t="s">
        <v>19</v>
      </c>
      <c r="F271" s="213" t="s">
        <v>193</v>
      </c>
      <c r="G271" s="211"/>
      <c r="H271" s="214">
        <v>4080.82</v>
      </c>
      <c r="I271" s="215"/>
      <c r="J271" s="211"/>
      <c r="K271" s="211"/>
      <c r="L271" s="216"/>
      <c r="M271" s="217"/>
      <c r="N271" s="218"/>
      <c r="O271" s="218"/>
      <c r="P271" s="218"/>
      <c r="Q271" s="218"/>
      <c r="R271" s="218"/>
      <c r="S271" s="218"/>
      <c r="T271" s="219"/>
      <c r="AT271" s="220" t="s">
        <v>191</v>
      </c>
      <c r="AU271" s="220" t="s">
        <v>82</v>
      </c>
      <c r="AV271" s="14" t="s">
        <v>143</v>
      </c>
      <c r="AW271" s="14" t="s">
        <v>35</v>
      </c>
      <c r="AX271" s="14" t="s">
        <v>80</v>
      </c>
      <c r="AY271" s="220" t="s">
        <v>137</v>
      </c>
    </row>
    <row r="272" spans="1:65" s="2" customFormat="1" ht="24.2" customHeight="1">
      <c r="A272" s="36"/>
      <c r="B272" s="37"/>
      <c r="C272" s="180" t="s">
        <v>452</v>
      </c>
      <c r="D272" s="180" t="s">
        <v>139</v>
      </c>
      <c r="E272" s="181" t="s">
        <v>453</v>
      </c>
      <c r="F272" s="182" t="s">
        <v>454</v>
      </c>
      <c r="G272" s="183" t="s">
        <v>142</v>
      </c>
      <c r="H272" s="184">
        <v>3723.83</v>
      </c>
      <c r="I272" s="185"/>
      <c r="J272" s="186">
        <f>ROUND(I272*H272,2)</f>
        <v>0</v>
      </c>
      <c r="K272" s="182" t="s">
        <v>148</v>
      </c>
      <c r="L272" s="41"/>
      <c r="M272" s="187" t="s">
        <v>19</v>
      </c>
      <c r="N272" s="188" t="s">
        <v>44</v>
      </c>
      <c r="O272" s="66"/>
      <c r="P272" s="189">
        <f>O272*H272</f>
        <v>0</v>
      </c>
      <c r="Q272" s="189">
        <v>0</v>
      </c>
      <c r="R272" s="189">
        <f>Q272*H272</f>
        <v>0</v>
      </c>
      <c r="S272" s="189">
        <v>0</v>
      </c>
      <c r="T272" s="190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91" t="s">
        <v>143</v>
      </c>
      <c r="AT272" s="191" t="s">
        <v>139</v>
      </c>
      <c r="AU272" s="191" t="s">
        <v>82</v>
      </c>
      <c r="AY272" s="19" t="s">
        <v>137</v>
      </c>
      <c r="BE272" s="192">
        <f>IF(N272="základní",J272,0)</f>
        <v>0</v>
      </c>
      <c r="BF272" s="192">
        <f>IF(N272="snížená",J272,0)</f>
        <v>0</v>
      </c>
      <c r="BG272" s="192">
        <f>IF(N272="zákl. přenesená",J272,0)</f>
        <v>0</v>
      </c>
      <c r="BH272" s="192">
        <f>IF(N272="sníž. přenesená",J272,0)</f>
        <v>0</v>
      </c>
      <c r="BI272" s="192">
        <f>IF(N272="nulová",J272,0)</f>
        <v>0</v>
      </c>
      <c r="BJ272" s="19" t="s">
        <v>80</v>
      </c>
      <c r="BK272" s="192">
        <f>ROUND(I272*H272,2)</f>
        <v>0</v>
      </c>
      <c r="BL272" s="19" t="s">
        <v>143</v>
      </c>
      <c r="BM272" s="191" t="s">
        <v>455</v>
      </c>
    </row>
    <row r="273" spans="1:65" s="2" customFormat="1" ht="11.25">
      <c r="A273" s="36"/>
      <c r="B273" s="37"/>
      <c r="C273" s="38"/>
      <c r="D273" s="193" t="s">
        <v>150</v>
      </c>
      <c r="E273" s="38"/>
      <c r="F273" s="194" t="s">
        <v>456</v>
      </c>
      <c r="G273" s="38"/>
      <c r="H273" s="38"/>
      <c r="I273" s="195"/>
      <c r="J273" s="38"/>
      <c r="K273" s="38"/>
      <c r="L273" s="41"/>
      <c r="M273" s="196"/>
      <c r="N273" s="197"/>
      <c r="O273" s="66"/>
      <c r="P273" s="66"/>
      <c r="Q273" s="66"/>
      <c r="R273" s="66"/>
      <c r="S273" s="66"/>
      <c r="T273" s="67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9" t="s">
        <v>150</v>
      </c>
      <c r="AU273" s="19" t="s">
        <v>82</v>
      </c>
    </row>
    <row r="274" spans="1:65" s="15" customFormat="1" ht="11.25">
      <c r="B274" s="231"/>
      <c r="C274" s="232"/>
      <c r="D274" s="200" t="s">
        <v>191</v>
      </c>
      <c r="E274" s="233" t="s">
        <v>19</v>
      </c>
      <c r="F274" s="234" t="s">
        <v>457</v>
      </c>
      <c r="G274" s="232"/>
      <c r="H274" s="233" t="s">
        <v>19</v>
      </c>
      <c r="I274" s="235"/>
      <c r="J274" s="232"/>
      <c r="K274" s="232"/>
      <c r="L274" s="236"/>
      <c r="M274" s="237"/>
      <c r="N274" s="238"/>
      <c r="O274" s="238"/>
      <c r="P274" s="238"/>
      <c r="Q274" s="238"/>
      <c r="R274" s="238"/>
      <c r="S274" s="238"/>
      <c r="T274" s="239"/>
      <c r="AT274" s="240" t="s">
        <v>191</v>
      </c>
      <c r="AU274" s="240" t="s">
        <v>82</v>
      </c>
      <c r="AV274" s="15" t="s">
        <v>80</v>
      </c>
      <c r="AW274" s="15" t="s">
        <v>35</v>
      </c>
      <c r="AX274" s="15" t="s">
        <v>73</v>
      </c>
      <c r="AY274" s="240" t="s">
        <v>137</v>
      </c>
    </row>
    <row r="275" spans="1:65" s="13" customFormat="1" ht="11.25">
      <c r="B275" s="198"/>
      <c r="C275" s="199"/>
      <c r="D275" s="200" t="s">
        <v>191</v>
      </c>
      <c r="E275" s="201" t="s">
        <v>19</v>
      </c>
      <c r="F275" s="202" t="s">
        <v>458</v>
      </c>
      <c r="G275" s="199"/>
      <c r="H275" s="203">
        <v>3196.83</v>
      </c>
      <c r="I275" s="204"/>
      <c r="J275" s="199"/>
      <c r="K275" s="199"/>
      <c r="L275" s="205"/>
      <c r="M275" s="206"/>
      <c r="N275" s="207"/>
      <c r="O275" s="207"/>
      <c r="P275" s="207"/>
      <c r="Q275" s="207"/>
      <c r="R275" s="207"/>
      <c r="S275" s="207"/>
      <c r="T275" s="208"/>
      <c r="AT275" s="209" t="s">
        <v>191</v>
      </c>
      <c r="AU275" s="209" t="s">
        <v>82</v>
      </c>
      <c r="AV275" s="13" t="s">
        <v>82</v>
      </c>
      <c r="AW275" s="13" t="s">
        <v>35</v>
      </c>
      <c r="AX275" s="13" t="s">
        <v>73</v>
      </c>
      <c r="AY275" s="209" t="s">
        <v>137</v>
      </c>
    </row>
    <row r="276" spans="1:65" s="13" customFormat="1" ht="11.25">
      <c r="B276" s="198"/>
      <c r="C276" s="199"/>
      <c r="D276" s="200" t="s">
        <v>191</v>
      </c>
      <c r="E276" s="201" t="s">
        <v>19</v>
      </c>
      <c r="F276" s="202" t="s">
        <v>436</v>
      </c>
      <c r="G276" s="199"/>
      <c r="H276" s="203">
        <v>337</v>
      </c>
      <c r="I276" s="204"/>
      <c r="J276" s="199"/>
      <c r="K276" s="199"/>
      <c r="L276" s="205"/>
      <c r="M276" s="206"/>
      <c r="N276" s="207"/>
      <c r="O276" s="207"/>
      <c r="P276" s="207"/>
      <c r="Q276" s="207"/>
      <c r="R276" s="207"/>
      <c r="S276" s="207"/>
      <c r="T276" s="208"/>
      <c r="AT276" s="209" t="s">
        <v>191</v>
      </c>
      <c r="AU276" s="209" t="s">
        <v>82</v>
      </c>
      <c r="AV276" s="13" t="s">
        <v>82</v>
      </c>
      <c r="AW276" s="13" t="s">
        <v>35</v>
      </c>
      <c r="AX276" s="13" t="s">
        <v>73</v>
      </c>
      <c r="AY276" s="209" t="s">
        <v>137</v>
      </c>
    </row>
    <row r="277" spans="1:65" s="13" customFormat="1" ht="11.25">
      <c r="B277" s="198"/>
      <c r="C277" s="199"/>
      <c r="D277" s="200" t="s">
        <v>191</v>
      </c>
      <c r="E277" s="201" t="s">
        <v>19</v>
      </c>
      <c r="F277" s="202" t="s">
        <v>445</v>
      </c>
      <c r="G277" s="199"/>
      <c r="H277" s="203">
        <v>190</v>
      </c>
      <c r="I277" s="204"/>
      <c r="J277" s="199"/>
      <c r="K277" s="199"/>
      <c r="L277" s="205"/>
      <c r="M277" s="206"/>
      <c r="N277" s="207"/>
      <c r="O277" s="207"/>
      <c r="P277" s="207"/>
      <c r="Q277" s="207"/>
      <c r="R277" s="207"/>
      <c r="S277" s="207"/>
      <c r="T277" s="208"/>
      <c r="AT277" s="209" t="s">
        <v>191</v>
      </c>
      <c r="AU277" s="209" t="s">
        <v>82</v>
      </c>
      <c r="AV277" s="13" t="s">
        <v>82</v>
      </c>
      <c r="AW277" s="13" t="s">
        <v>35</v>
      </c>
      <c r="AX277" s="13" t="s">
        <v>73</v>
      </c>
      <c r="AY277" s="209" t="s">
        <v>137</v>
      </c>
    </row>
    <row r="278" spans="1:65" s="14" customFormat="1" ht="11.25">
      <c r="B278" s="210"/>
      <c r="C278" s="211"/>
      <c r="D278" s="200" t="s">
        <v>191</v>
      </c>
      <c r="E278" s="212" t="s">
        <v>19</v>
      </c>
      <c r="F278" s="213" t="s">
        <v>193</v>
      </c>
      <c r="G278" s="211"/>
      <c r="H278" s="214">
        <v>3723.83</v>
      </c>
      <c r="I278" s="215"/>
      <c r="J278" s="211"/>
      <c r="K278" s="211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191</v>
      </c>
      <c r="AU278" s="220" t="s">
        <v>82</v>
      </c>
      <c r="AV278" s="14" t="s">
        <v>143</v>
      </c>
      <c r="AW278" s="14" t="s">
        <v>35</v>
      </c>
      <c r="AX278" s="14" t="s">
        <v>80</v>
      </c>
      <c r="AY278" s="220" t="s">
        <v>137</v>
      </c>
    </row>
    <row r="279" spans="1:65" s="2" customFormat="1" ht="16.5" customHeight="1">
      <c r="A279" s="36"/>
      <c r="B279" s="37"/>
      <c r="C279" s="180" t="s">
        <v>459</v>
      </c>
      <c r="D279" s="180" t="s">
        <v>139</v>
      </c>
      <c r="E279" s="181" t="s">
        <v>460</v>
      </c>
      <c r="F279" s="182" t="s">
        <v>461</v>
      </c>
      <c r="G279" s="183" t="s">
        <v>142</v>
      </c>
      <c r="H279" s="184">
        <v>3723.83</v>
      </c>
      <c r="I279" s="185"/>
      <c r="J279" s="186">
        <f>ROUND(I279*H279,2)</f>
        <v>0</v>
      </c>
      <c r="K279" s="182" t="s">
        <v>148</v>
      </c>
      <c r="L279" s="41"/>
      <c r="M279" s="187" t="s">
        <v>19</v>
      </c>
      <c r="N279" s="188" t="s">
        <v>44</v>
      </c>
      <c r="O279" s="66"/>
      <c r="P279" s="189">
        <f>O279*H279</f>
        <v>0</v>
      </c>
      <c r="Q279" s="189">
        <v>0</v>
      </c>
      <c r="R279" s="189">
        <f>Q279*H279</f>
        <v>0</v>
      </c>
      <c r="S279" s="189">
        <v>0</v>
      </c>
      <c r="T279" s="190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91" t="s">
        <v>143</v>
      </c>
      <c r="AT279" s="191" t="s">
        <v>139</v>
      </c>
      <c r="AU279" s="191" t="s">
        <v>82</v>
      </c>
      <c r="AY279" s="19" t="s">
        <v>137</v>
      </c>
      <c r="BE279" s="192">
        <f>IF(N279="základní",J279,0)</f>
        <v>0</v>
      </c>
      <c r="BF279" s="192">
        <f>IF(N279="snížená",J279,0)</f>
        <v>0</v>
      </c>
      <c r="BG279" s="192">
        <f>IF(N279="zákl. přenesená",J279,0)</f>
        <v>0</v>
      </c>
      <c r="BH279" s="192">
        <f>IF(N279="sníž. přenesená",J279,0)</f>
        <v>0</v>
      </c>
      <c r="BI279" s="192">
        <f>IF(N279="nulová",J279,0)</f>
        <v>0</v>
      </c>
      <c r="BJ279" s="19" t="s">
        <v>80</v>
      </c>
      <c r="BK279" s="192">
        <f>ROUND(I279*H279,2)</f>
        <v>0</v>
      </c>
      <c r="BL279" s="19" t="s">
        <v>143</v>
      </c>
      <c r="BM279" s="191" t="s">
        <v>462</v>
      </c>
    </row>
    <row r="280" spans="1:65" s="2" customFormat="1" ht="11.25">
      <c r="A280" s="36"/>
      <c r="B280" s="37"/>
      <c r="C280" s="38"/>
      <c r="D280" s="193" t="s">
        <v>150</v>
      </c>
      <c r="E280" s="38"/>
      <c r="F280" s="194" t="s">
        <v>463</v>
      </c>
      <c r="G280" s="38"/>
      <c r="H280" s="38"/>
      <c r="I280" s="195"/>
      <c r="J280" s="38"/>
      <c r="K280" s="38"/>
      <c r="L280" s="41"/>
      <c r="M280" s="196"/>
      <c r="N280" s="197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150</v>
      </c>
      <c r="AU280" s="19" t="s">
        <v>82</v>
      </c>
    </row>
    <row r="281" spans="1:65" s="15" customFormat="1" ht="11.25">
      <c r="B281" s="231"/>
      <c r="C281" s="232"/>
      <c r="D281" s="200" t="s">
        <v>191</v>
      </c>
      <c r="E281" s="233" t="s">
        <v>19</v>
      </c>
      <c r="F281" s="234" t="s">
        <v>464</v>
      </c>
      <c r="G281" s="232"/>
      <c r="H281" s="233" t="s">
        <v>19</v>
      </c>
      <c r="I281" s="235"/>
      <c r="J281" s="232"/>
      <c r="K281" s="232"/>
      <c r="L281" s="236"/>
      <c r="M281" s="237"/>
      <c r="N281" s="238"/>
      <c r="O281" s="238"/>
      <c r="P281" s="238"/>
      <c r="Q281" s="238"/>
      <c r="R281" s="238"/>
      <c r="S281" s="238"/>
      <c r="T281" s="239"/>
      <c r="AT281" s="240" t="s">
        <v>191</v>
      </c>
      <c r="AU281" s="240" t="s">
        <v>82</v>
      </c>
      <c r="AV281" s="15" t="s">
        <v>80</v>
      </c>
      <c r="AW281" s="15" t="s">
        <v>35</v>
      </c>
      <c r="AX281" s="15" t="s">
        <v>73</v>
      </c>
      <c r="AY281" s="240" t="s">
        <v>137</v>
      </c>
    </row>
    <row r="282" spans="1:65" s="13" customFormat="1" ht="11.25">
      <c r="B282" s="198"/>
      <c r="C282" s="199"/>
      <c r="D282" s="200" t="s">
        <v>191</v>
      </c>
      <c r="E282" s="201" t="s">
        <v>19</v>
      </c>
      <c r="F282" s="202" t="s">
        <v>458</v>
      </c>
      <c r="G282" s="199"/>
      <c r="H282" s="203">
        <v>3196.83</v>
      </c>
      <c r="I282" s="204"/>
      <c r="J282" s="199"/>
      <c r="K282" s="199"/>
      <c r="L282" s="205"/>
      <c r="M282" s="206"/>
      <c r="N282" s="207"/>
      <c r="O282" s="207"/>
      <c r="P282" s="207"/>
      <c r="Q282" s="207"/>
      <c r="R282" s="207"/>
      <c r="S282" s="207"/>
      <c r="T282" s="208"/>
      <c r="AT282" s="209" t="s">
        <v>191</v>
      </c>
      <c r="AU282" s="209" t="s">
        <v>82</v>
      </c>
      <c r="AV282" s="13" t="s">
        <v>82</v>
      </c>
      <c r="AW282" s="13" t="s">
        <v>35</v>
      </c>
      <c r="AX282" s="13" t="s">
        <v>73</v>
      </c>
      <c r="AY282" s="209" t="s">
        <v>137</v>
      </c>
    </row>
    <row r="283" spans="1:65" s="13" customFormat="1" ht="11.25">
      <c r="B283" s="198"/>
      <c r="C283" s="199"/>
      <c r="D283" s="200" t="s">
        <v>191</v>
      </c>
      <c r="E283" s="201" t="s">
        <v>19</v>
      </c>
      <c r="F283" s="202" t="s">
        <v>436</v>
      </c>
      <c r="G283" s="199"/>
      <c r="H283" s="203">
        <v>337</v>
      </c>
      <c r="I283" s="204"/>
      <c r="J283" s="199"/>
      <c r="K283" s="199"/>
      <c r="L283" s="205"/>
      <c r="M283" s="206"/>
      <c r="N283" s="207"/>
      <c r="O283" s="207"/>
      <c r="P283" s="207"/>
      <c r="Q283" s="207"/>
      <c r="R283" s="207"/>
      <c r="S283" s="207"/>
      <c r="T283" s="208"/>
      <c r="AT283" s="209" t="s">
        <v>191</v>
      </c>
      <c r="AU283" s="209" t="s">
        <v>82</v>
      </c>
      <c r="AV283" s="13" t="s">
        <v>82</v>
      </c>
      <c r="AW283" s="13" t="s">
        <v>35</v>
      </c>
      <c r="AX283" s="13" t="s">
        <v>73</v>
      </c>
      <c r="AY283" s="209" t="s">
        <v>137</v>
      </c>
    </row>
    <row r="284" spans="1:65" s="13" customFormat="1" ht="11.25">
      <c r="B284" s="198"/>
      <c r="C284" s="199"/>
      <c r="D284" s="200" t="s">
        <v>191</v>
      </c>
      <c r="E284" s="201" t="s">
        <v>19</v>
      </c>
      <c r="F284" s="202" t="s">
        <v>445</v>
      </c>
      <c r="G284" s="199"/>
      <c r="H284" s="203">
        <v>190</v>
      </c>
      <c r="I284" s="204"/>
      <c r="J284" s="199"/>
      <c r="K284" s="199"/>
      <c r="L284" s="205"/>
      <c r="M284" s="206"/>
      <c r="N284" s="207"/>
      <c r="O284" s="207"/>
      <c r="P284" s="207"/>
      <c r="Q284" s="207"/>
      <c r="R284" s="207"/>
      <c r="S284" s="207"/>
      <c r="T284" s="208"/>
      <c r="AT284" s="209" t="s">
        <v>191</v>
      </c>
      <c r="AU284" s="209" t="s">
        <v>82</v>
      </c>
      <c r="AV284" s="13" t="s">
        <v>82</v>
      </c>
      <c r="AW284" s="13" t="s">
        <v>35</v>
      </c>
      <c r="AX284" s="13" t="s">
        <v>73</v>
      </c>
      <c r="AY284" s="209" t="s">
        <v>137</v>
      </c>
    </row>
    <row r="285" spans="1:65" s="14" customFormat="1" ht="11.25">
      <c r="B285" s="210"/>
      <c r="C285" s="211"/>
      <c r="D285" s="200" t="s">
        <v>191</v>
      </c>
      <c r="E285" s="212" t="s">
        <v>19</v>
      </c>
      <c r="F285" s="213" t="s">
        <v>193</v>
      </c>
      <c r="G285" s="211"/>
      <c r="H285" s="214">
        <v>3723.83</v>
      </c>
      <c r="I285" s="215"/>
      <c r="J285" s="211"/>
      <c r="K285" s="211"/>
      <c r="L285" s="216"/>
      <c r="M285" s="217"/>
      <c r="N285" s="218"/>
      <c r="O285" s="218"/>
      <c r="P285" s="218"/>
      <c r="Q285" s="218"/>
      <c r="R285" s="218"/>
      <c r="S285" s="218"/>
      <c r="T285" s="219"/>
      <c r="AT285" s="220" t="s">
        <v>191</v>
      </c>
      <c r="AU285" s="220" t="s">
        <v>82</v>
      </c>
      <c r="AV285" s="14" t="s">
        <v>143</v>
      </c>
      <c r="AW285" s="14" t="s">
        <v>35</v>
      </c>
      <c r="AX285" s="14" t="s">
        <v>80</v>
      </c>
      <c r="AY285" s="220" t="s">
        <v>137</v>
      </c>
    </row>
    <row r="286" spans="1:65" s="2" customFormat="1" ht="24.2" customHeight="1">
      <c r="A286" s="36"/>
      <c r="B286" s="37"/>
      <c r="C286" s="180" t="s">
        <v>465</v>
      </c>
      <c r="D286" s="180" t="s">
        <v>139</v>
      </c>
      <c r="E286" s="181" t="s">
        <v>466</v>
      </c>
      <c r="F286" s="182" t="s">
        <v>467</v>
      </c>
      <c r="G286" s="183" t="s">
        <v>142</v>
      </c>
      <c r="H286" s="184">
        <v>3672.84</v>
      </c>
      <c r="I286" s="185"/>
      <c r="J286" s="186">
        <f>ROUND(I286*H286,2)</f>
        <v>0</v>
      </c>
      <c r="K286" s="182" t="s">
        <v>148</v>
      </c>
      <c r="L286" s="41"/>
      <c r="M286" s="187" t="s">
        <v>19</v>
      </c>
      <c r="N286" s="188" t="s">
        <v>44</v>
      </c>
      <c r="O286" s="66"/>
      <c r="P286" s="189">
        <f>O286*H286</f>
        <v>0</v>
      </c>
      <c r="Q286" s="189">
        <v>0</v>
      </c>
      <c r="R286" s="189">
        <f>Q286*H286</f>
        <v>0</v>
      </c>
      <c r="S286" s="189">
        <v>0</v>
      </c>
      <c r="T286" s="190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91" t="s">
        <v>143</v>
      </c>
      <c r="AT286" s="191" t="s">
        <v>139</v>
      </c>
      <c r="AU286" s="191" t="s">
        <v>82</v>
      </c>
      <c r="AY286" s="19" t="s">
        <v>137</v>
      </c>
      <c r="BE286" s="192">
        <f>IF(N286="základní",J286,0)</f>
        <v>0</v>
      </c>
      <c r="BF286" s="192">
        <f>IF(N286="snížená",J286,0)</f>
        <v>0</v>
      </c>
      <c r="BG286" s="192">
        <f>IF(N286="zákl. přenesená",J286,0)</f>
        <v>0</v>
      </c>
      <c r="BH286" s="192">
        <f>IF(N286="sníž. přenesená",J286,0)</f>
        <v>0</v>
      </c>
      <c r="BI286" s="192">
        <f>IF(N286="nulová",J286,0)</f>
        <v>0</v>
      </c>
      <c r="BJ286" s="19" t="s">
        <v>80</v>
      </c>
      <c r="BK286" s="192">
        <f>ROUND(I286*H286,2)</f>
        <v>0</v>
      </c>
      <c r="BL286" s="19" t="s">
        <v>143</v>
      </c>
      <c r="BM286" s="191" t="s">
        <v>468</v>
      </c>
    </row>
    <row r="287" spans="1:65" s="2" customFormat="1" ht="11.25">
      <c r="A287" s="36"/>
      <c r="B287" s="37"/>
      <c r="C287" s="38"/>
      <c r="D287" s="193" t="s">
        <v>150</v>
      </c>
      <c r="E287" s="38"/>
      <c r="F287" s="194" t="s">
        <v>469</v>
      </c>
      <c r="G287" s="38"/>
      <c r="H287" s="38"/>
      <c r="I287" s="195"/>
      <c r="J287" s="38"/>
      <c r="K287" s="38"/>
      <c r="L287" s="41"/>
      <c r="M287" s="196"/>
      <c r="N287" s="197"/>
      <c r="O287" s="66"/>
      <c r="P287" s="66"/>
      <c r="Q287" s="66"/>
      <c r="R287" s="66"/>
      <c r="S287" s="66"/>
      <c r="T287" s="67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9" t="s">
        <v>150</v>
      </c>
      <c r="AU287" s="19" t="s">
        <v>82</v>
      </c>
    </row>
    <row r="288" spans="1:65" s="15" customFormat="1" ht="11.25">
      <c r="B288" s="231"/>
      <c r="C288" s="232"/>
      <c r="D288" s="200" t="s">
        <v>191</v>
      </c>
      <c r="E288" s="233" t="s">
        <v>19</v>
      </c>
      <c r="F288" s="234" t="s">
        <v>470</v>
      </c>
      <c r="G288" s="232"/>
      <c r="H288" s="233" t="s">
        <v>19</v>
      </c>
      <c r="I288" s="235"/>
      <c r="J288" s="232"/>
      <c r="K288" s="232"/>
      <c r="L288" s="236"/>
      <c r="M288" s="237"/>
      <c r="N288" s="238"/>
      <c r="O288" s="238"/>
      <c r="P288" s="238"/>
      <c r="Q288" s="238"/>
      <c r="R288" s="238"/>
      <c r="S288" s="238"/>
      <c r="T288" s="239"/>
      <c r="AT288" s="240" t="s">
        <v>191</v>
      </c>
      <c r="AU288" s="240" t="s">
        <v>82</v>
      </c>
      <c r="AV288" s="15" t="s">
        <v>80</v>
      </c>
      <c r="AW288" s="15" t="s">
        <v>35</v>
      </c>
      <c r="AX288" s="15" t="s">
        <v>73</v>
      </c>
      <c r="AY288" s="240" t="s">
        <v>137</v>
      </c>
    </row>
    <row r="289" spans="1:65" s="13" customFormat="1" ht="11.25">
      <c r="B289" s="198"/>
      <c r="C289" s="199"/>
      <c r="D289" s="200" t="s">
        <v>191</v>
      </c>
      <c r="E289" s="201" t="s">
        <v>19</v>
      </c>
      <c r="F289" s="202" t="s">
        <v>471</v>
      </c>
      <c r="G289" s="199"/>
      <c r="H289" s="203">
        <v>3145.84</v>
      </c>
      <c r="I289" s="204"/>
      <c r="J289" s="199"/>
      <c r="K289" s="199"/>
      <c r="L289" s="205"/>
      <c r="M289" s="206"/>
      <c r="N289" s="207"/>
      <c r="O289" s="207"/>
      <c r="P289" s="207"/>
      <c r="Q289" s="207"/>
      <c r="R289" s="207"/>
      <c r="S289" s="207"/>
      <c r="T289" s="208"/>
      <c r="AT289" s="209" t="s">
        <v>191</v>
      </c>
      <c r="AU289" s="209" t="s">
        <v>82</v>
      </c>
      <c r="AV289" s="13" t="s">
        <v>82</v>
      </c>
      <c r="AW289" s="13" t="s">
        <v>35</v>
      </c>
      <c r="AX289" s="13" t="s">
        <v>73</v>
      </c>
      <c r="AY289" s="209" t="s">
        <v>137</v>
      </c>
    </row>
    <row r="290" spans="1:65" s="13" customFormat="1" ht="11.25">
      <c r="B290" s="198"/>
      <c r="C290" s="199"/>
      <c r="D290" s="200" t="s">
        <v>191</v>
      </c>
      <c r="E290" s="201" t="s">
        <v>19</v>
      </c>
      <c r="F290" s="202" t="s">
        <v>436</v>
      </c>
      <c r="G290" s="199"/>
      <c r="H290" s="203">
        <v>337</v>
      </c>
      <c r="I290" s="204"/>
      <c r="J290" s="199"/>
      <c r="K290" s="199"/>
      <c r="L290" s="205"/>
      <c r="M290" s="206"/>
      <c r="N290" s="207"/>
      <c r="O290" s="207"/>
      <c r="P290" s="207"/>
      <c r="Q290" s="207"/>
      <c r="R290" s="207"/>
      <c r="S290" s="207"/>
      <c r="T290" s="208"/>
      <c r="AT290" s="209" t="s">
        <v>191</v>
      </c>
      <c r="AU290" s="209" t="s">
        <v>82</v>
      </c>
      <c r="AV290" s="13" t="s">
        <v>82</v>
      </c>
      <c r="AW290" s="13" t="s">
        <v>35</v>
      </c>
      <c r="AX290" s="13" t="s">
        <v>73</v>
      </c>
      <c r="AY290" s="209" t="s">
        <v>137</v>
      </c>
    </row>
    <row r="291" spans="1:65" s="13" customFormat="1" ht="11.25">
      <c r="B291" s="198"/>
      <c r="C291" s="199"/>
      <c r="D291" s="200" t="s">
        <v>191</v>
      </c>
      <c r="E291" s="201" t="s">
        <v>19</v>
      </c>
      <c r="F291" s="202" t="s">
        <v>445</v>
      </c>
      <c r="G291" s="199"/>
      <c r="H291" s="203">
        <v>190</v>
      </c>
      <c r="I291" s="204"/>
      <c r="J291" s="199"/>
      <c r="K291" s="199"/>
      <c r="L291" s="205"/>
      <c r="M291" s="206"/>
      <c r="N291" s="207"/>
      <c r="O291" s="207"/>
      <c r="P291" s="207"/>
      <c r="Q291" s="207"/>
      <c r="R291" s="207"/>
      <c r="S291" s="207"/>
      <c r="T291" s="208"/>
      <c r="AT291" s="209" t="s">
        <v>191</v>
      </c>
      <c r="AU291" s="209" t="s">
        <v>82</v>
      </c>
      <c r="AV291" s="13" t="s">
        <v>82</v>
      </c>
      <c r="AW291" s="13" t="s">
        <v>35</v>
      </c>
      <c r="AX291" s="13" t="s">
        <v>73</v>
      </c>
      <c r="AY291" s="209" t="s">
        <v>137</v>
      </c>
    </row>
    <row r="292" spans="1:65" s="14" customFormat="1" ht="11.25">
      <c r="B292" s="210"/>
      <c r="C292" s="211"/>
      <c r="D292" s="200" t="s">
        <v>191</v>
      </c>
      <c r="E292" s="212" t="s">
        <v>19</v>
      </c>
      <c r="F292" s="213" t="s">
        <v>193</v>
      </c>
      <c r="G292" s="211"/>
      <c r="H292" s="214">
        <v>3672.84</v>
      </c>
      <c r="I292" s="215"/>
      <c r="J292" s="211"/>
      <c r="K292" s="211"/>
      <c r="L292" s="216"/>
      <c r="M292" s="217"/>
      <c r="N292" s="218"/>
      <c r="O292" s="218"/>
      <c r="P292" s="218"/>
      <c r="Q292" s="218"/>
      <c r="R292" s="218"/>
      <c r="S292" s="218"/>
      <c r="T292" s="219"/>
      <c r="AT292" s="220" t="s">
        <v>191</v>
      </c>
      <c r="AU292" s="220" t="s">
        <v>82</v>
      </c>
      <c r="AV292" s="14" t="s">
        <v>143</v>
      </c>
      <c r="AW292" s="14" t="s">
        <v>35</v>
      </c>
      <c r="AX292" s="14" t="s">
        <v>80</v>
      </c>
      <c r="AY292" s="220" t="s">
        <v>137</v>
      </c>
    </row>
    <row r="293" spans="1:65" s="2" customFormat="1" ht="24.2" customHeight="1">
      <c r="A293" s="36"/>
      <c r="B293" s="37"/>
      <c r="C293" s="180" t="s">
        <v>472</v>
      </c>
      <c r="D293" s="180" t="s">
        <v>139</v>
      </c>
      <c r="E293" s="181" t="s">
        <v>473</v>
      </c>
      <c r="F293" s="182" t="s">
        <v>474</v>
      </c>
      <c r="G293" s="183" t="s">
        <v>142</v>
      </c>
      <c r="H293" s="184">
        <v>424.5</v>
      </c>
      <c r="I293" s="185"/>
      <c r="J293" s="186">
        <f>ROUND(I293*H293,2)</f>
        <v>0</v>
      </c>
      <c r="K293" s="182" t="s">
        <v>148</v>
      </c>
      <c r="L293" s="41"/>
      <c r="M293" s="187" t="s">
        <v>19</v>
      </c>
      <c r="N293" s="188" t="s">
        <v>44</v>
      </c>
      <c r="O293" s="66"/>
      <c r="P293" s="189">
        <f>O293*H293</f>
        <v>0</v>
      </c>
      <c r="Q293" s="189">
        <v>0.29160000000000003</v>
      </c>
      <c r="R293" s="189">
        <f>Q293*H293</f>
        <v>123.78420000000001</v>
      </c>
      <c r="S293" s="189">
        <v>0</v>
      </c>
      <c r="T293" s="190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91" t="s">
        <v>143</v>
      </c>
      <c r="AT293" s="191" t="s">
        <v>139</v>
      </c>
      <c r="AU293" s="191" t="s">
        <v>82</v>
      </c>
      <c r="AY293" s="19" t="s">
        <v>137</v>
      </c>
      <c r="BE293" s="192">
        <f>IF(N293="základní",J293,0)</f>
        <v>0</v>
      </c>
      <c r="BF293" s="192">
        <f>IF(N293="snížená",J293,0)</f>
        <v>0</v>
      </c>
      <c r="BG293" s="192">
        <f>IF(N293="zákl. přenesená",J293,0)</f>
        <v>0</v>
      </c>
      <c r="BH293" s="192">
        <f>IF(N293="sníž. přenesená",J293,0)</f>
        <v>0</v>
      </c>
      <c r="BI293" s="192">
        <f>IF(N293="nulová",J293,0)</f>
        <v>0</v>
      </c>
      <c r="BJ293" s="19" t="s">
        <v>80</v>
      </c>
      <c r="BK293" s="192">
        <f>ROUND(I293*H293,2)</f>
        <v>0</v>
      </c>
      <c r="BL293" s="19" t="s">
        <v>143</v>
      </c>
      <c r="BM293" s="191" t="s">
        <v>475</v>
      </c>
    </row>
    <row r="294" spans="1:65" s="2" customFormat="1" ht="11.25">
      <c r="A294" s="36"/>
      <c r="B294" s="37"/>
      <c r="C294" s="38"/>
      <c r="D294" s="193" t="s">
        <v>150</v>
      </c>
      <c r="E294" s="38"/>
      <c r="F294" s="194" t="s">
        <v>476</v>
      </c>
      <c r="G294" s="38"/>
      <c r="H294" s="38"/>
      <c r="I294" s="195"/>
      <c r="J294" s="38"/>
      <c r="K294" s="38"/>
      <c r="L294" s="41"/>
      <c r="M294" s="196"/>
      <c r="N294" s="197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9" t="s">
        <v>150</v>
      </c>
      <c r="AU294" s="19" t="s">
        <v>82</v>
      </c>
    </row>
    <row r="295" spans="1:65" s="13" customFormat="1" ht="11.25">
      <c r="B295" s="198"/>
      <c r="C295" s="199"/>
      <c r="D295" s="200" t="s">
        <v>191</v>
      </c>
      <c r="E295" s="201" t="s">
        <v>19</v>
      </c>
      <c r="F295" s="202" t="s">
        <v>477</v>
      </c>
      <c r="G295" s="199"/>
      <c r="H295" s="203">
        <v>424.5</v>
      </c>
      <c r="I295" s="204"/>
      <c r="J295" s="199"/>
      <c r="K295" s="199"/>
      <c r="L295" s="205"/>
      <c r="M295" s="206"/>
      <c r="N295" s="207"/>
      <c r="O295" s="207"/>
      <c r="P295" s="207"/>
      <c r="Q295" s="207"/>
      <c r="R295" s="207"/>
      <c r="S295" s="207"/>
      <c r="T295" s="208"/>
      <c r="AT295" s="209" t="s">
        <v>191</v>
      </c>
      <c r="AU295" s="209" t="s">
        <v>82</v>
      </c>
      <c r="AV295" s="13" t="s">
        <v>82</v>
      </c>
      <c r="AW295" s="13" t="s">
        <v>35</v>
      </c>
      <c r="AX295" s="13" t="s">
        <v>73</v>
      </c>
      <c r="AY295" s="209" t="s">
        <v>137</v>
      </c>
    </row>
    <row r="296" spans="1:65" s="2" customFormat="1" ht="16.5" customHeight="1">
      <c r="A296" s="36"/>
      <c r="B296" s="37"/>
      <c r="C296" s="180" t="s">
        <v>478</v>
      </c>
      <c r="D296" s="180" t="s">
        <v>139</v>
      </c>
      <c r="E296" s="181" t="s">
        <v>479</v>
      </c>
      <c r="F296" s="182" t="s">
        <v>480</v>
      </c>
      <c r="G296" s="183" t="s">
        <v>189</v>
      </c>
      <c r="H296" s="184">
        <v>190.17599999999999</v>
      </c>
      <c r="I296" s="185"/>
      <c r="J296" s="186">
        <f>ROUND(I296*H296,2)</f>
        <v>0</v>
      </c>
      <c r="K296" s="182" t="s">
        <v>148</v>
      </c>
      <c r="L296" s="41"/>
      <c r="M296" s="187" t="s">
        <v>19</v>
      </c>
      <c r="N296" s="188" t="s">
        <v>44</v>
      </c>
      <c r="O296" s="66"/>
      <c r="P296" s="189">
        <f>O296*H296</f>
        <v>0</v>
      </c>
      <c r="Q296" s="189">
        <v>0</v>
      </c>
      <c r="R296" s="189">
        <f>Q296*H296</f>
        <v>0</v>
      </c>
      <c r="S296" s="189">
        <v>0</v>
      </c>
      <c r="T296" s="190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91" t="s">
        <v>143</v>
      </c>
      <c r="AT296" s="191" t="s">
        <v>139</v>
      </c>
      <c r="AU296" s="191" t="s">
        <v>82</v>
      </c>
      <c r="AY296" s="19" t="s">
        <v>137</v>
      </c>
      <c r="BE296" s="192">
        <f>IF(N296="základní",J296,0)</f>
        <v>0</v>
      </c>
      <c r="BF296" s="192">
        <f>IF(N296="snížená",J296,0)</f>
        <v>0</v>
      </c>
      <c r="BG296" s="192">
        <f>IF(N296="zákl. přenesená",J296,0)</f>
        <v>0</v>
      </c>
      <c r="BH296" s="192">
        <f>IF(N296="sníž. přenesená",J296,0)</f>
        <v>0</v>
      </c>
      <c r="BI296" s="192">
        <f>IF(N296="nulová",J296,0)</f>
        <v>0</v>
      </c>
      <c r="BJ296" s="19" t="s">
        <v>80</v>
      </c>
      <c r="BK296" s="192">
        <f>ROUND(I296*H296,2)</f>
        <v>0</v>
      </c>
      <c r="BL296" s="19" t="s">
        <v>143</v>
      </c>
      <c r="BM296" s="191" t="s">
        <v>481</v>
      </c>
    </row>
    <row r="297" spans="1:65" s="2" customFormat="1" ht="11.25">
      <c r="A297" s="36"/>
      <c r="B297" s="37"/>
      <c r="C297" s="38"/>
      <c r="D297" s="193" t="s">
        <v>150</v>
      </c>
      <c r="E297" s="38"/>
      <c r="F297" s="194" t="s">
        <v>482</v>
      </c>
      <c r="G297" s="38"/>
      <c r="H297" s="38"/>
      <c r="I297" s="195"/>
      <c r="J297" s="38"/>
      <c r="K297" s="38"/>
      <c r="L297" s="41"/>
      <c r="M297" s="196"/>
      <c r="N297" s="197"/>
      <c r="O297" s="66"/>
      <c r="P297" s="66"/>
      <c r="Q297" s="66"/>
      <c r="R297" s="66"/>
      <c r="S297" s="66"/>
      <c r="T297" s="67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9" t="s">
        <v>150</v>
      </c>
      <c r="AU297" s="19" t="s">
        <v>82</v>
      </c>
    </row>
    <row r="298" spans="1:65" s="13" customFormat="1" ht="11.25">
      <c r="B298" s="198"/>
      <c r="C298" s="199"/>
      <c r="D298" s="200" t="s">
        <v>191</v>
      </c>
      <c r="E298" s="201" t="s">
        <v>19</v>
      </c>
      <c r="F298" s="202" t="s">
        <v>483</v>
      </c>
      <c r="G298" s="199"/>
      <c r="H298" s="203">
        <v>190.17599999999999</v>
      </c>
      <c r="I298" s="204"/>
      <c r="J298" s="199"/>
      <c r="K298" s="199"/>
      <c r="L298" s="205"/>
      <c r="M298" s="206"/>
      <c r="N298" s="207"/>
      <c r="O298" s="207"/>
      <c r="P298" s="207"/>
      <c r="Q298" s="207"/>
      <c r="R298" s="207"/>
      <c r="S298" s="207"/>
      <c r="T298" s="208"/>
      <c r="AT298" s="209" t="s">
        <v>191</v>
      </c>
      <c r="AU298" s="209" t="s">
        <v>82</v>
      </c>
      <c r="AV298" s="13" t="s">
        <v>82</v>
      </c>
      <c r="AW298" s="13" t="s">
        <v>35</v>
      </c>
      <c r="AX298" s="13" t="s">
        <v>73</v>
      </c>
      <c r="AY298" s="209" t="s">
        <v>137</v>
      </c>
    </row>
    <row r="299" spans="1:65" s="12" customFormat="1" ht="22.9" customHeight="1">
      <c r="B299" s="164"/>
      <c r="C299" s="165"/>
      <c r="D299" s="166" t="s">
        <v>72</v>
      </c>
      <c r="E299" s="178" t="s">
        <v>174</v>
      </c>
      <c r="F299" s="178" t="s">
        <v>484</v>
      </c>
      <c r="G299" s="165"/>
      <c r="H299" s="165"/>
      <c r="I299" s="168"/>
      <c r="J299" s="179">
        <f>BK299</f>
        <v>0</v>
      </c>
      <c r="K299" s="165"/>
      <c r="L299" s="170"/>
      <c r="M299" s="171"/>
      <c r="N299" s="172"/>
      <c r="O299" s="172"/>
      <c r="P299" s="173">
        <f>SUM(P300:P313)</f>
        <v>0</v>
      </c>
      <c r="Q299" s="172"/>
      <c r="R299" s="173">
        <f>SUM(R300:R313)</f>
        <v>1.5261359999999999</v>
      </c>
      <c r="S299" s="172"/>
      <c r="T299" s="174">
        <f>SUM(T300:T313)</f>
        <v>0</v>
      </c>
      <c r="AR299" s="175" t="s">
        <v>80</v>
      </c>
      <c r="AT299" s="176" t="s">
        <v>72</v>
      </c>
      <c r="AU299" s="176" t="s">
        <v>80</v>
      </c>
      <c r="AY299" s="175" t="s">
        <v>137</v>
      </c>
      <c r="BK299" s="177">
        <f>SUM(BK300:BK313)</f>
        <v>0</v>
      </c>
    </row>
    <row r="300" spans="1:65" s="2" customFormat="1" ht="21.75" customHeight="1">
      <c r="A300" s="36"/>
      <c r="B300" s="37"/>
      <c r="C300" s="180" t="s">
        <v>485</v>
      </c>
      <c r="D300" s="180" t="s">
        <v>139</v>
      </c>
      <c r="E300" s="181" t="s">
        <v>486</v>
      </c>
      <c r="F300" s="182" t="s">
        <v>487</v>
      </c>
      <c r="G300" s="183" t="s">
        <v>171</v>
      </c>
      <c r="H300" s="184">
        <v>851</v>
      </c>
      <c r="I300" s="185"/>
      <c r="J300" s="186">
        <f>ROUND(I300*H300,2)</f>
        <v>0</v>
      </c>
      <c r="K300" s="182" t="s">
        <v>148</v>
      </c>
      <c r="L300" s="41"/>
      <c r="M300" s="187" t="s">
        <v>19</v>
      </c>
      <c r="N300" s="188" t="s">
        <v>44</v>
      </c>
      <c r="O300" s="66"/>
      <c r="P300" s="189">
        <f>O300*H300</f>
        <v>0</v>
      </c>
      <c r="Q300" s="189">
        <v>0</v>
      </c>
      <c r="R300" s="189">
        <f>Q300*H300</f>
        <v>0</v>
      </c>
      <c r="S300" s="189">
        <v>0</v>
      </c>
      <c r="T300" s="190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91" t="s">
        <v>143</v>
      </c>
      <c r="AT300" s="191" t="s">
        <v>139</v>
      </c>
      <c r="AU300" s="191" t="s">
        <v>82</v>
      </c>
      <c r="AY300" s="19" t="s">
        <v>137</v>
      </c>
      <c r="BE300" s="192">
        <f>IF(N300="základní",J300,0)</f>
        <v>0</v>
      </c>
      <c r="BF300" s="192">
        <f>IF(N300="snížená",J300,0)</f>
        <v>0</v>
      </c>
      <c r="BG300" s="192">
        <f>IF(N300="zákl. přenesená",J300,0)</f>
        <v>0</v>
      </c>
      <c r="BH300" s="192">
        <f>IF(N300="sníž. přenesená",J300,0)</f>
        <v>0</v>
      </c>
      <c r="BI300" s="192">
        <f>IF(N300="nulová",J300,0)</f>
        <v>0</v>
      </c>
      <c r="BJ300" s="19" t="s">
        <v>80</v>
      </c>
      <c r="BK300" s="192">
        <f>ROUND(I300*H300,2)</f>
        <v>0</v>
      </c>
      <c r="BL300" s="19" t="s">
        <v>143</v>
      </c>
      <c r="BM300" s="191" t="s">
        <v>488</v>
      </c>
    </row>
    <row r="301" spans="1:65" s="2" customFormat="1" ht="11.25">
      <c r="A301" s="36"/>
      <c r="B301" s="37"/>
      <c r="C301" s="38"/>
      <c r="D301" s="193" t="s">
        <v>150</v>
      </c>
      <c r="E301" s="38"/>
      <c r="F301" s="194" t="s">
        <v>489</v>
      </c>
      <c r="G301" s="38"/>
      <c r="H301" s="38"/>
      <c r="I301" s="195"/>
      <c r="J301" s="38"/>
      <c r="K301" s="38"/>
      <c r="L301" s="41"/>
      <c r="M301" s="196"/>
      <c r="N301" s="197"/>
      <c r="O301" s="66"/>
      <c r="P301" s="66"/>
      <c r="Q301" s="66"/>
      <c r="R301" s="66"/>
      <c r="S301" s="66"/>
      <c r="T301" s="67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9" t="s">
        <v>150</v>
      </c>
      <c r="AU301" s="19" t="s">
        <v>82</v>
      </c>
    </row>
    <row r="302" spans="1:65" s="13" customFormat="1" ht="11.25">
      <c r="B302" s="198"/>
      <c r="C302" s="199"/>
      <c r="D302" s="200" t="s">
        <v>191</v>
      </c>
      <c r="E302" s="201" t="s">
        <v>19</v>
      </c>
      <c r="F302" s="202" t="s">
        <v>490</v>
      </c>
      <c r="G302" s="199"/>
      <c r="H302" s="203">
        <v>849</v>
      </c>
      <c r="I302" s="204"/>
      <c r="J302" s="199"/>
      <c r="K302" s="199"/>
      <c r="L302" s="205"/>
      <c r="M302" s="206"/>
      <c r="N302" s="207"/>
      <c r="O302" s="207"/>
      <c r="P302" s="207"/>
      <c r="Q302" s="207"/>
      <c r="R302" s="207"/>
      <c r="S302" s="207"/>
      <c r="T302" s="208"/>
      <c r="AT302" s="209" t="s">
        <v>191</v>
      </c>
      <c r="AU302" s="209" t="s">
        <v>82</v>
      </c>
      <c r="AV302" s="13" t="s">
        <v>82</v>
      </c>
      <c r="AW302" s="13" t="s">
        <v>35</v>
      </c>
      <c r="AX302" s="13" t="s">
        <v>73</v>
      </c>
      <c r="AY302" s="209" t="s">
        <v>137</v>
      </c>
    </row>
    <row r="303" spans="1:65" s="13" customFormat="1" ht="11.25">
      <c r="B303" s="198"/>
      <c r="C303" s="199"/>
      <c r="D303" s="200" t="s">
        <v>191</v>
      </c>
      <c r="E303" s="201" t="s">
        <v>19</v>
      </c>
      <c r="F303" s="202" t="s">
        <v>491</v>
      </c>
      <c r="G303" s="199"/>
      <c r="H303" s="203">
        <v>2</v>
      </c>
      <c r="I303" s="204"/>
      <c r="J303" s="199"/>
      <c r="K303" s="199"/>
      <c r="L303" s="205"/>
      <c r="M303" s="206"/>
      <c r="N303" s="207"/>
      <c r="O303" s="207"/>
      <c r="P303" s="207"/>
      <c r="Q303" s="207"/>
      <c r="R303" s="207"/>
      <c r="S303" s="207"/>
      <c r="T303" s="208"/>
      <c r="AT303" s="209" t="s">
        <v>191</v>
      </c>
      <c r="AU303" s="209" t="s">
        <v>82</v>
      </c>
      <c r="AV303" s="13" t="s">
        <v>82</v>
      </c>
      <c r="AW303" s="13" t="s">
        <v>35</v>
      </c>
      <c r="AX303" s="13" t="s">
        <v>73</v>
      </c>
      <c r="AY303" s="209" t="s">
        <v>137</v>
      </c>
    </row>
    <row r="304" spans="1:65" s="14" customFormat="1" ht="11.25">
      <c r="B304" s="210"/>
      <c r="C304" s="211"/>
      <c r="D304" s="200" t="s">
        <v>191</v>
      </c>
      <c r="E304" s="212" t="s">
        <v>19</v>
      </c>
      <c r="F304" s="213" t="s">
        <v>193</v>
      </c>
      <c r="G304" s="211"/>
      <c r="H304" s="214">
        <v>851</v>
      </c>
      <c r="I304" s="215"/>
      <c r="J304" s="211"/>
      <c r="K304" s="211"/>
      <c r="L304" s="216"/>
      <c r="M304" s="217"/>
      <c r="N304" s="218"/>
      <c r="O304" s="218"/>
      <c r="P304" s="218"/>
      <c r="Q304" s="218"/>
      <c r="R304" s="218"/>
      <c r="S304" s="218"/>
      <c r="T304" s="219"/>
      <c r="AT304" s="220" t="s">
        <v>191</v>
      </c>
      <c r="AU304" s="220" t="s">
        <v>82</v>
      </c>
      <c r="AV304" s="14" t="s">
        <v>143</v>
      </c>
      <c r="AW304" s="14" t="s">
        <v>35</v>
      </c>
      <c r="AX304" s="14" t="s">
        <v>80</v>
      </c>
      <c r="AY304" s="220" t="s">
        <v>137</v>
      </c>
    </row>
    <row r="305" spans="1:65" s="2" customFormat="1" ht="24.2" customHeight="1">
      <c r="A305" s="36"/>
      <c r="B305" s="37"/>
      <c r="C305" s="221" t="s">
        <v>492</v>
      </c>
      <c r="D305" s="221" t="s">
        <v>269</v>
      </c>
      <c r="E305" s="222" t="s">
        <v>493</v>
      </c>
      <c r="F305" s="223" t="s">
        <v>494</v>
      </c>
      <c r="G305" s="224" t="s">
        <v>171</v>
      </c>
      <c r="H305" s="225">
        <v>891.45</v>
      </c>
      <c r="I305" s="226"/>
      <c r="J305" s="227">
        <f>ROUND(I305*H305,2)</f>
        <v>0</v>
      </c>
      <c r="K305" s="223" t="s">
        <v>148</v>
      </c>
      <c r="L305" s="228"/>
      <c r="M305" s="229" t="s">
        <v>19</v>
      </c>
      <c r="N305" s="230" t="s">
        <v>44</v>
      </c>
      <c r="O305" s="66"/>
      <c r="P305" s="189">
        <f>O305*H305</f>
        <v>0</v>
      </c>
      <c r="Q305" s="189">
        <v>4.8000000000000001E-4</v>
      </c>
      <c r="R305" s="189">
        <f>Q305*H305</f>
        <v>0.42789600000000005</v>
      </c>
      <c r="S305" s="189">
        <v>0</v>
      </c>
      <c r="T305" s="190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91" t="s">
        <v>174</v>
      </c>
      <c r="AT305" s="191" t="s">
        <v>269</v>
      </c>
      <c r="AU305" s="191" t="s">
        <v>82</v>
      </c>
      <c r="AY305" s="19" t="s">
        <v>137</v>
      </c>
      <c r="BE305" s="192">
        <f>IF(N305="základní",J305,0)</f>
        <v>0</v>
      </c>
      <c r="BF305" s="192">
        <f>IF(N305="snížená",J305,0)</f>
        <v>0</v>
      </c>
      <c r="BG305" s="192">
        <f>IF(N305="zákl. přenesená",J305,0)</f>
        <v>0</v>
      </c>
      <c r="BH305" s="192">
        <f>IF(N305="sníž. přenesená",J305,0)</f>
        <v>0</v>
      </c>
      <c r="BI305" s="192">
        <f>IF(N305="nulová",J305,0)</f>
        <v>0</v>
      </c>
      <c r="BJ305" s="19" t="s">
        <v>80</v>
      </c>
      <c r="BK305" s="192">
        <f>ROUND(I305*H305,2)</f>
        <v>0</v>
      </c>
      <c r="BL305" s="19" t="s">
        <v>143</v>
      </c>
      <c r="BM305" s="191" t="s">
        <v>495</v>
      </c>
    </row>
    <row r="306" spans="1:65" s="13" customFormat="1" ht="11.25">
      <c r="B306" s="198"/>
      <c r="C306" s="199"/>
      <c r="D306" s="200" t="s">
        <v>191</v>
      </c>
      <c r="E306" s="201" t="s">
        <v>19</v>
      </c>
      <c r="F306" s="202" t="s">
        <v>496</v>
      </c>
      <c r="G306" s="199"/>
      <c r="H306" s="203">
        <v>891.45</v>
      </c>
      <c r="I306" s="204"/>
      <c r="J306" s="199"/>
      <c r="K306" s="199"/>
      <c r="L306" s="205"/>
      <c r="M306" s="206"/>
      <c r="N306" s="207"/>
      <c r="O306" s="207"/>
      <c r="P306" s="207"/>
      <c r="Q306" s="207"/>
      <c r="R306" s="207"/>
      <c r="S306" s="207"/>
      <c r="T306" s="208"/>
      <c r="AT306" s="209" t="s">
        <v>191</v>
      </c>
      <c r="AU306" s="209" t="s">
        <v>82</v>
      </c>
      <c r="AV306" s="13" t="s">
        <v>82</v>
      </c>
      <c r="AW306" s="13" t="s">
        <v>35</v>
      </c>
      <c r="AX306" s="13" t="s">
        <v>73</v>
      </c>
      <c r="AY306" s="209" t="s">
        <v>137</v>
      </c>
    </row>
    <row r="307" spans="1:65" s="14" customFormat="1" ht="11.25">
      <c r="B307" s="210"/>
      <c r="C307" s="211"/>
      <c r="D307" s="200" t="s">
        <v>191</v>
      </c>
      <c r="E307" s="212" t="s">
        <v>19</v>
      </c>
      <c r="F307" s="213" t="s">
        <v>193</v>
      </c>
      <c r="G307" s="211"/>
      <c r="H307" s="214">
        <v>891.45</v>
      </c>
      <c r="I307" s="215"/>
      <c r="J307" s="211"/>
      <c r="K307" s="211"/>
      <c r="L307" s="216"/>
      <c r="M307" s="217"/>
      <c r="N307" s="218"/>
      <c r="O307" s="218"/>
      <c r="P307" s="218"/>
      <c r="Q307" s="218"/>
      <c r="R307" s="218"/>
      <c r="S307" s="218"/>
      <c r="T307" s="219"/>
      <c r="AT307" s="220" t="s">
        <v>191</v>
      </c>
      <c r="AU307" s="220" t="s">
        <v>82</v>
      </c>
      <c r="AV307" s="14" t="s">
        <v>143</v>
      </c>
      <c r="AW307" s="14" t="s">
        <v>35</v>
      </c>
      <c r="AX307" s="14" t="s">
        <v>80</v>
      </c>
      <c r="AY307" s="220" t="s">
        <v>137</v>
      </c>
    </row>
    <row r="308" spans="1:65" s="2" customFormat="1" ht="16.5" customHeight="1">
      <c r="A308" s="36"/>
      <c r="B308" s="37"/>
      <c r="C308" s="221" t="s">
        <v>497</v>
      </c>
      <c r="D308" s="221" t="s">
        <v>269</v>
      </c>
      <c r="E308" s="222" t="s">
        <v>498</v>
      </c>
      <c r="F308" s="223" t="s">
        <v>499</v>
      </c>
      <c r="G308" s="224" t="s">
        <v>171</v>
      </c>
      <c r="H308" s="225">
        <v>2</v>
      </c>
      <c r="I308" s="226"/>
      <c r="J308" s="227">
        <f>ROUND(I308*H308,2)</f>
        <v>0</v>
      </c>
      <c r="K308" s="223" t="s">
        <v>148</v>
      </c>
      <c r="L308" s="228"/>
      <c r="M308" s="229" t="s">
        <v>19</v>
      </c>
      <c r="N308" s="230" t="s">
        <v>44</v>
      </c>
      <c r="O308" s="66"/>
      <c r="P308" s="189">
        <f>O308*H308</f>
        <v>0</v>
      </c>
      <c r="Q308" s="189">
        <v>5.1999999999999998E-3</v>
      </c>
      <c r="R308" s="189">
        <f>Q308*H308</f>
        <v>1.04E-2</v>
      </c>
      <c r="S308" s="189">
        <v>0</v>
      </c>
      <c r="T308" s="190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91" t="s">
        <v>174</v>
      </c>
      <c r="AT308" s="191" t="s">
        <v>269</v>
      </c>
      <c r="AU308" s="191" t="s">
        <v>82</v>
      </c>
      <c r="AY308" s="19" t="s">
        <v>137</v>
      </c>
      <c r="BE308" s="192">
        <f>IF(N308="základní",J308,0)</f>
        <v>0</v>
      </c>
      <c r="BF308" s="192">
        <f>IF(N308="snížená",J308,0)</f>
        <v>0</v>
      </c>
      <c r="BG308" s="192">
        <f>IF(N308="zákl. přenesená",J308,0)</f>
        <v>0</v>
      </c>
      <c r="BH308" s="192">
        <f>IF(N308="sníž. přenesená",J308,0)</f>
        <v>0</v>
      </c>
      <c r="BI308" s="192">
        <f>IF(N308="nulová",J308,0)</f>
        <v>0</v>
      </c>
      <c r="BJ308" s="19" t="s">
        <v>80</v>
      </c>
      <c r="BK308" s="192">
        <f>ROUND(I308*H308,2)</f>
        <v>0</v>
      </c>
      <c r="BL308" s="19" t="s">
        <v>143</v>
      </c>
      <c r="BM308" s="191" t="s">
        <v>500</v>
      </c>
    </row>
    <row r="309" spans="1:65" s="13" customFormat="1" ht="11.25">
      <c r="B309" s="198"/>
      <c r="C309" s="199"/>
      <c r="D309" s="200" t="s">
        <v>191</v>
      </c>
      <c r="E309" s="201" t="s">
        <v>19</v>
      </c>
      <c r="F309" s="202" t="s">
        <v>491</v>
      </c>
      <c r="G309" s="199"/>
      <c r="H309" s="203">
        <v>2</v>
      </c>
      <c r="I309" s="204"/>
      <c r="J309" s="199"/>
      <c r="K309" s="199"/>
      <c r="L309" s="205"/>
      <c r="M309" s="206"/>
      <c r="N309" s="207"/>
      <c r="O309" s="207"/>
      <c r="P309" s="207"/>
      <c r="Q309" s="207"/>
      <c r="R309" s="207"/>
      <c r="S309" s="207"/>
      <c r="T309" s="208"/>
      <c r="AT309" s="209" t="s">
        <v>191</v>
      </c>
      <c r="AU309" s="209" t="s">
        <v>82</v>
      </c>
      <c r="AV309" s="13" t="s">
        <v>82</v>
      </c>
      <c r="AW309" s="13" t="s">
        <v>35</v>
      </c>
      <c r="AX309" s="13" t="s">
        <v>80</v>
      </c>
      <c r="AY309" s="209" t="s">
        <v>137</v>
      </c>
    </row>
    <row r="310" spans="1:65" s="2" customFormat="1" ht="16.5" customHeight="1">
      <c r="A310" s="36"/>
      <c r="B310" s="37"/>
      <c r="C310" s="180" t="s">
        <v>501</v>
      </c>
      <c r="D310" s="180" t="s">
        <v>139</v>
      </c>
      <c r="E310" s="181" t="s">
        <v>502</v>
      </c>
      <c r="F310" s="182" t="s">
        <v>503</v>
      </c>
      <c r="G310" s="183" t="s">
        <v>147</v>
      </c>
      <c r="H310" s="184">
        <v>2</v>
      </c>
      <c r="I310" s="185"/>
      <c r="J310" s="186">
        <f>ROUND(I310*H310,2)</f>
        <v>0</v>
      </c>
      <c r="K310" s="182" t="s">
        <v>148</v>
      </c>
      <c r="L310" s="41"/>
      <c r="M310" s="187" t="s">
        <v>19</v>
      </c>
      <c r="N310" s="188" t="s">
        <v>44</v>
      </c>
      <c r="O310" s="66"/>
      <c r="P310" s="189">
        <f>O310*H310</f>
        <v>0</v>
      </c>
      <c r="Q310" s="189">
        <v>0.54391999999999996</v>
      </c>
      <c r="R310" s="189">
        <f>Q310*H310</f>
        <v>1.0878399999999999</v>
      </c>
      <c r="S310" s="189">
        <v>0</v>
      </c>
      <c r="T310" s="190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91" t="s">
        <v>143</v>
      </c>
      <c r="AT310" s="191" t="s">
        <v>139</v>
      </c>
      <c r="AU310" s="191" t="s">
        <v>82</v>
      </c>
      <c r="AY310" s="19" t="s">
        <v>137</v>
      </c>
      <c r="BE310" s="192">
        <f>IF(N310="základní",J310,0)</f>
        <v>0</v>
      </c>
      <c r="BF310" s="192">
        <f>IF(N310="snížená",J310,0)</f>
        <v>0</v>
      </c>
      <c r="BG310" s="192">
        <f>IF(N310="zákl. přenesená",J310,0)</f>
        <v>0</v>
      </c>
      <c r="BH310" s="192">
        <f>IF(N310="sníž. přenesená",J310,0)</f>
        <v>0</v>
      </c>
      <c r="BI310" s="192">
        <f>IF(N310="nulová",J310,0)</f>
        <v>0</v>
      </c>
      <c r="BJ310" s="19" t="s">
        <v>80</v>
      </c>
      <c r="BK310" s="192">
        <f>ROUND(I310*H310,2)</f>
        <v>0</v>
      </c>
      <c r="BL310" s="19" t="s">
        <v>143</v>
      </c>
      <c r="BM310" s="191" t="s">
        <v>504</v>
      </c>
    </row>
    <row r="311" spans="1:65" s="2" customFormat="1" ht="11.25">
      <c r="A311" s="36"/>
      <c r="B311" s="37"/>
      <c r="C311" s="38"/>
      <c r="D311" s="193" t="s">
        <v>150</v>
      </c>
      <c r="E311" s="38"/>
      <c r="F311" s="194" t="s">
        <v>505</v>
      </c>
      <c r="G311" s="38"/>
      <c r="H311" s="38"/>
      <c r="I311" s="195"/>
      <c r="J311" s="38"/>
      <c r="K311" s="38"/>
      <c r="L311" s="41"/>
      <c r="M311" s="196"/>
      <c r="N311" s="197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9" t="s">
        <v>150</v>
      </c>
      <c r="AU311" s="19" t="s">
        <v>82</v>
      </c>
    </row>
    <row r="312" spans="1:65" s="13" customFormat="1" ht="11.25">
      <c r="B312" s="198"/>
      <c r="C312" s="199"/>
      <c r="D312" s="200" t="s">
        <v>191</v>
      </c>
      <c r="E312" s="201" t="s">
        <v>19</v>
      </c>
      <c r="F312" s="202" t="s">
        <v>506</v>
      </c>
      <c r="G312" s="199"/>
      <c r="H312" s="203">
        <v>2</v>
      </c>
      <c r="I312" s="204"/>
      <c r="J312" s="199"/>
      <c r="K312" s="199"/>
      <c r="L312" s="205"/>
      <c r="M312" s="206"/>
      <c r="N312" s="207"/>
      <c r="O312" s="207"/>
      <c r="P312" s="207"/>
      <c r="Q312" s="207"/>
      <c r="R312" s="207"/>
      <c r="S312" s="207"/>
      <c r="T312" s="208"/>
      <c r="AT312" s="209" t="s">
        <v>191</v>
      </c>
      <c r="AU312" s="209" t="s">
        <v>82</v>
      </c>
      <c r="AV312" s="13" t="s">
        <v>82</v>
      </c>
      <c r="AW312" s="13" t="s">
        <v>35</v>
      </c>
      <c r="AX312" s="13" t="s">
        <v>73</v>
      </c>
      <c r="AY312" s="209" t="s">
        <v>137</v>
      </c>
    </row>
    <row r="313" spans="1:65" s="14" customFormat="1" ht="11.25">
      <c r="B313" s="210"/>
      <c r="C313" s="211"/>
      <c r="D313" s="200" t="s">
        <v>191</v>
      </c>
      <c r="E313" s="212" t="s">
        <v>19</v>
      </c>
      <c r="F313" s="213" t="s">
        <v>193</v>
      </c>
      <c r="G313" s="211"/>
      <c r="H313" s="214">
        <v>2</v>
      </c>
      <c r="I313" s="215"/>
      <c r="J313" s="211"/>
      <c r="K313" s="211"/>
      <c r="L313" s="216"/>
      <c r="M313" s="217"/>
      <c r="N313" s="218"/>
      <c r="O313" s="218"/>
      <c r="P313" s="218"/>
      <c r="Q313" s="218"/>
      <c r="R313" s="218"/>
      <c r="S313" s="218"/>
      <c r="T313" s="219"/>
      <c r="AT313" s="220" t="s">
        <v>191</v>
      </c>
      <c r="AU313" s="220" t="s">
        <v>82</v>
      </c>
      <c r="AV313" s="14" t="s">
        <v>143</v>
      </c>
      <c r="AW313" s="14" t="s">
        <v>35</v>
      </c>
      <c r="AX313" s="14" t="s">
        <v>80</v>
      </c>
      <c r="AY313" s="220" t="s">
        <v>137</v>
      </c>
    </row>
    <row r="314" spans="1:65" s="12" customFormat="1" ht="22.9" customHeight="1">
      <c r="B314" s="164"/>
      <c r="C314" s="165"/>
      <c r="D314" s="166" t="s">
        <v>72</v>
      </c>
      <c r="E314" s="178" t="s">
        <v>180</v>
      </c>
      <c r="F314" s="178" t="s">
        <v>507</v>
      </c>
      <c r="G314" s="165"/>
      <c r="H314" s="165"/>
      <c r="I314" s="168"/>
      <c r="J314" s="179">
        <f>BK314</f>
        <v>0</v>
      </c>
      <c r="K314" s="165"/>
      <c r="L314" s="170"/>
      <c r="M314" s="171"/>
      <c r="N314" s="172"/>
      <c r="O314" s="172"/>
      <c r="P314" s="173">
        <f>SUM(P315:P389)</f>
        <v>0</v>
      </c>
      <c r="Q314" s="172"/>
      <c r="R314" s="173">
        <f>SUM(R315:R389)</f>
        <v>257.55471240000003</v>
      </c>
      <c r="S314" s="172"/>
      <c r="T314" s="174">
        <f>SUM(T315:T389)</f>
        <v>161.76300000000001</v>
      </c>
      <c r="AR314" s="175" t="s">
        <v>80</v>
      </c>
      <c r="AT314" s="176" t="s">
        <v>72</v>
      </c>
      <c r="AU314" s="176" t="s">
        <v>80</v>
      </c>
      <c r="AY314" s="175" t="s">
        <v>137</v>
      </c>
      <c r="BK314" s="177">
        <f>SUM(BK315:BK389)</f>
        <v>0</v>
      </c>
    </row>
    <row r="315" spans="1:65" s="2" customFormat="1" ht="21.75" customHeight="1">
      <c r="A315" s="36"/>
      <c r="B315" s="37"/>
      <c r="C315" s="180" t="s">
        <v>508</v>
      </c>
      <c r="D315" s="180" t="s">
        <v>139</v>
      </c>
      <c r="E315" s="181" t="s">
        <v>509</v>
      </c>
      <c r="F315" s="182" t="s">
        <v>510</v>
      </c>
      <c r="G315" s="183" t="s">
        <v>147</v>
      </c>
      <c r="H315" s="184">
        <v>4</v>
      </c>
      <c r="I315" s="185"/>
      <c r="J315" s="186">
        <f>ROUND(I315*H315,2)</f>
        <v>0</v>
      </c>
      <c r="K315" s="182" t="s">
        <v>148</v>
      </c>
      <c r="L315" s="41"/>
      <c r="M315" s="187" t="s">
        <v>19</v>
      </c>
      <c r="N315" s="188" t="s">
        <v>44</v>
      </c>
      <c r="O315" s="66"/>
      <c r="P315" s="189">
        <f>O315*H315</f>
        <v>0</v>
      </c>
      <c r="Q315" s="189">
        <v>0</v>
      </c>
      <c r="R315" s="189">
        <f>Q315*H315</f>
        <v>0</v>
      </c>
      <c r="S315" s="189">
        <v>0</v>
      </c>
      <c r="T315" s="190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91" t="s">
        <v>143</v>
      </c>
      <c r="AT315" s="191" t="s">
        <v>139</v>
      </c>
      <c r="AU315" s="191" t="s">
        <v>82</v>
      </c>
      <c r="AY315" s="19" t="s">
        <v>137</v>
      </c>
      <c r="BE315" s="192">
        <f>IF(N315="základní",J315,0)</f>
        <v>0</v>
      </c>
      <c r="BF315" s="192">
        <f>IF(N315="snížená",J315,0)</f>
        <v>0</v>
      </c>
      <c r="BG315" s="192">
        <f>IF(N315="zákl. přenesená",J315,0)</f>
        <v>0</v>
      </c>
      <c r="BH315" s="192">
        <f>IF(N315="sníž. přenesená",J315,0)</f>
        <v>0</v>
      </c>
      <c r="BI315" s="192">
        <f>IF(N315="nulová",J315,0)</f>
        <v>0</v>
      </c>
      <c r="BJ315" s="19" t="s">
        <v>80</v>
      </c>
      <c r="BK315" s="192">
        <f>ROUND(I315*H315,2)</f>
        <v>0</v>
      </c>
      <c r="BL315" s="19" t="s">
        <v>143</v>
      </c>
      <c r="BM315" s="191" t="s">
        <v>511</v>
      </c>
    </row>
    <row r="316" spans="1:65" s="2" customFormat="1" ht="11.25">
      <c r="A316" s="36"/>
      <c r="B316" s="37"/>
      <c r="C316" s="38"/>
      <c r="D316" s="193" t="s">
        <v>150</v>
      </c>
      <c r="E316" s="38"/>
      <c r="F316" s="194" t="s">
        <v>512</v>
      </c>
      <c r="G316" s="38"/>
      <c r="H316" s="38"/>
      <c r="I316" s="195"/>
      <c r="J316" s="38"/>
      <c r="K316" s="38"/>
      <c r="L316" s="41"/>
      <c r="M316" s="196"/>
      <c r="N316" s="197"/>
      <c r="O316" s="66"/>
      <c r="P316" s="66"/>
      <c r="Q316" s="66"/>
      <c r="R316" s="66"/>
      <c r="S316" s="66"/>
      <c r="T316" s="67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9" t="s">
        <v>150</v>
      </c>
      <c r="AU316" s="19" t="s">
        <v>82</v>
      </c>
    </row>
    <row r="317" spans="1:65" s="13" customFormat="1" ht="11.25">
      <c r="B317" s="198"/>
      <c r="C317" s="199"/>
      <c r="D317" s="200" t="s">
        <v>191</v>
      </c>
      <c r="E317" s="201" t="s">
        <v>19</v>
      </c>
      <c r="F317" s="202" t="s">
        <v>513</v>
      </c>
      <c r="G317" s="199"/>
      <c r="H317" s="203">
        <v>2</v>
      </c>
      <c r="I317" s="204"/>
      <c r="J317" s="199"/>
      <c r="K317" s="199"/>
      <c r="L317" s="205"/>
      <c r="M317" s="206"/>
      <c r="N317" s="207"/>
      <c r="O317" s="207"/>
      <c r="P317" s="207"/>
      <c r="Q317" s="207"/>
      <c r="R317" s="207"/>
      <c r="S317" s="207"/>
      <c r="T317" s="208"/>
      <c r="AT317" s="209" t="s">
        <v>191</v>
      </c>
      <c r="AU317" s="209" t="s">
        <v>82</v>
      </c>
      <c r="AV317" s="13" t="s">
        <v>82</v>
      </c>
      <c r="AW317" s="13" t="s">
        <v>35</v>
      </c>
      <c r="AX317" s="13" t="s">
        <v>73</v>
      </c>
      <c r="AY317" s="209" t="s">
        <v>137</v>
      </c>
    </row>
    <row r="318" spans="1:65" s="13" customFormat="1" ht="11.25">
      <c r="B318" s="198"/>
      <c r="C318" s="199"/>
      <c r="D318" s="200" t="s">
        <v>191</v>
      </c>
      <c r="E318" s="201" t="s">
        <v>19</v>
      </c>
      <c r="F318" s="202" t="s">
        <v>514</v>
      </c>
      <c r="G318" s="199"/>
      <c r="H318" s="203">
        <v>2</v>
      </c>
      <c r="I318" s="204"/>
      <c r="J318" s="199"/>
      <c r="K318" s="199"/>
      <c r="L318" s="205"/>
      <c r="M318" s="206"/>
      <c r="N318" s="207"/>
      <c r="O318" s="207"/>
      <c r="P318" s="207"/>
      <c r="Q318" s="207"/>
      <c r="R318" s="207"/>
      <c r="S318" s="207"/>
      <c r="T318" s="208"/>
      <c r="AT318" s="209" t="s">
        <v>191</v>
      </c>
      <c r="AU318" s="209" t="s">
        <v>82</v>
      </c>
      <c r="AV318" s="13" t="s">
        <v>82</v>
      </c>
      <c r="AW318" s="13" t="s">
        <v>35</v>
      </c>
      <c r="AX318" s="13" t="s">
        <v>73</v>
      </c>
      <c r="AY318" s="209" t="s">
        <v>137</v>
      </c>
    </row>
    <row r="319" spans="1:65" s="14" customFormat="1" ht="11.25">
      <c r="B319" s="210"/>
      <c r="C319" s="211"/>
      <c r="D319" s="200" t="s">
        <v>191</v>
      </c>
      <c r="E319" s="212" t="s">
        <v>19</v>
      </c>
      <c r="F319" s="213" t="s">
        <v>193</v>
      </c>
      <c r="G319" s="211"/>
      <c r="H319" s="214">
        <v>4</v>
      </c>
      <c r="I319" s="215"/>
      <c r="J319" s="211"/>
      <c r="K319" s="211"/>
      <c r="L319" s="216"/>
      <c r="M319" s="217"/>
      <c r="N319" s="218"/>
      <c r="O319" s="218"/>
      <c r="P319" s="218"/>
      <c r="Q319" s="218"/>
      <c r="R319" s="218"/>
      <c r="S319" s="218"/>
      <c r="T319" s="219"/>
      <c r="AT319" s="220" t="s">
        <v>191</v>
      </c>
      <c r="AU319" s="220" t="s">
        <v>82</v>
      </c>
      <c r="AV319" s="14" t="s">
        <v>143</v>
      </c>
      <c r="AW319" s="14" t="s">
        <v>35</v>
      </c>
      <c r="AX319" s="14" t="s">
        <v>80</v>
      </c>
      <c r="AY319" s="220" t="s">
        <v>137</v>
      </c>
    </row>
    <row r="320" spans="1:65" s="2" customFormat="1" ht="16.5" customHeight="1">
      <c r="A320" s="36"/>
      <c r="B320" s="37"/>
      <c r="C320" s="221" t="s">
        <v>515</v>
      </c>
      <c r="D320" s="221" t="s">
        <v>269</v>
      </c>
      <c r="E320" s="222" t="s">
        <v>516</v>
      </c>
      <c r="F320" s="223" t="s">
        <v>517</v>
      </c>
      <c r="G320" s="224" t="s">
        <v>147</v>
      </c>
      <c r="H320" s="225">
        <v>4</v>
      </c>
      <c r="I320" s="226"/>
      <c r="J320" s="227">
        <f>ROUND(I320*H320,2)</f>
        <v>0</v>
      </c>
      <c r="K320" s="223" t="s">
        <v>148</v>
      </c>
      <c r="L320" s="228"/>
      <c r="M320" s="229" t="s">
        <v>19</v>
      </c>
      <c r="N320" s="230" t="s">
        <v>44</v>
      </c>
      <c r="O320" s="66"/>
      <c r="P320" s="189">
        <f>O320*H320</f>
        <v>0</v>
      </c>
      <c r="Q320" s="189">
        <v>2.0999999999999999E-3</v>
      </c>
      <c r="R320" s="189">
        <f>Q320*H320</f>
        <v>8.3999999999999995E-3</v>
      </c>
      <c r="S320" s="189">
        <v>0</v>
      </c>
      <c r="T320" s="190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91" t="s">
        <v>174</v>
      </c>
      <c r="AT320" s="191" t="s">
        <v>269</v>
      </c>
      <c r="AU320" s="191" t="s">
        <v>82</v>
      </c>
      <c r="AY320" s="19" t="s">
        <v>137</v>
      </c>
      <c r="BE320" s="192">
        <f>IF(N320="základní",J320,0)</f>
        <v>0</v>
      </c>
      <c r="BF320" s="192">
        <f>IF(N320="snížená",J320,0)</f>
        <v>0</v>
      </c>
      <c r="BG320" s="192">
        <f>IF(N320="zákl. přenesená",J320,0)</f>
        <v>0</v>
      </c>
      <c r="BH320" s="192">
        <f>IF(N320="sníž. přenesená",J320,0)</f>
        <v>0</v>
      </c>
      <c r="BI320" s="192">
        <f>IF(N320="nulová",J320,0)</f>
        <v>0</v>
      </c>
      <c r="BJ320" s="19" t="s">
        <v>80</v>
      </c>
      <c r="BK320" s="192">
        <f>ROUND(I320*H320,2)</f>
        <v>0</v>
      </c>
      <c r="BL320" s="19" t="s">
        <v>143</v>
      </c>
      <c r="BM320" s="191" t="s">
        <v>518</v>
      </c>
    </row>
    <row r="321" spans="1:65" s="13" customFormat="1" ht="11.25">
      <c r="B321" s="198"/>
      <c r="C321" s="199"/>
      <c r="D321" s="200" t="s">
        <v>191</v>
      </c>
      <c r="E321" s="201" t="s">
        <v>19</v>
      </c>
      <c r="F321" s="202" t="s">
        <v>513</v>
      </c>
      <c r="G321" s="199"/>
      <c r="H321" s="203">
        <v>2</v>
      </c>
      <c r="I321" s="204"/>
      <c r="J321" s="199"/>
      <c r="K321" s="199"/>
      <c r="L321" s="205"/>
      <c r="M321" s="206"/>
      <c r="N321" s="207"/>
      <c r="O321" s="207"/>
      <c r="P321" s="207"/>
      <c r="Q321" s="207"/>
      <c r="R321" s="207"/>
      <c r="S321" s="207"/>
      <c r="T321" s="208"/>
      <c r="AT321" s="209" t="s">
        <v>191</v>
      </c>
      <c r="AU321" s="209" t="s">
        <v>82</v>
      </c>
      <c r="AV321" s="13" t="s">
        <v>82</v>
      </c>
      <c r="AW321" s="13" t="s">
        <v>35</v>
      </c>
      <c r="AX321" s="13" t="s">
        <v>73</v>
      </c>
      <c r="AY321" s="209" t="s">
        <v>137</v>
      </c>
    </row>
    <row r="322" spans="1:65" s="13" customFormat="1" ht="11.25">
      <c r="B322" s="198"/>
      <c r="C322" s="199"/>
      <c r="D322" s="200" t="s">
        <v>191</v>
      </c>
      <c r="E322" s="201" t="s">
        <v>19</v>
      </c>
      <c r="F322" s="202" t="s">
        <v>514</v>
      </c>
      <c r="G322" s="199"/>
      <c r="H322" s="203">
        <v>2</v>
      </c>
      <c r="I322" s="204"/>
      <c r="J322" s="199"/>
      <c r="K322" s="199"/>
      <c r="L322" s="205"/>
      <c r="M322" s="206"/>
      <c r="N322" s="207"/>
      <c r="O322" s="207"/>
      <c r="P322" s="207"/>
      <c r="Q322" s="207"/>
      <c r="R322" s="207"/>
      <c r="S322" s="207"/>
      <c r="T322" s="208"/>
      <c r="AT322" s="209" t="s">
        <v>191</v>
      </c>
      <c r="AU322" s="209" t="s">
        <v>82</v>
      </c>
      <c r="AV322" s="13" t="s">
        <v>82</v>
      </c>
      <c r="AW322" s="13" t="s">
        <v>35</v>
      </c>
      <c r="AX322" s="13" t="s">
        <v>73</v>
      </c>
      <c r="AY322" s="209" t="s">
        <v>137</v>
      </c>
    </row>
    <row r="323" spans="1:65" s="14" customFormat="1" ht="11.25">
      <c r="B323" s="210"/>
      <c r="C323" s="211"/>
      <c r="D323" s="200" t="s">
        <v>191</v>
      </c>
      <c r="E323" s="212" t="s">
        <v>19</v>
      </c>
      <c r="F323" s="213" t="s">
        <v>193</v>
      </c>
      <c r="G323" s="211"/>
      <c r="H323" s="214">
        <v>4</v>
      </c>
      <c r="I323" s="215"/>
      <c r="J323" s="211"/>
      <c r="K323" s="211"/>
      <c r="L323" s="216"/>
      <c r="M323" s="217"/>
      <c r="N323" s="218"/>
      <c r="O323" s="218"/>
      <c r="P323" s="218"/>
      <c r="Q323" s="218"/>
      <c r="R323" s="218"/>
      <c r="S323" s="218"/>
      <c r="T323" s="219"/>
      <c r="AT323" s="220" t="s">
        <v>191</v>
      </c>
      <c r="AU323" s="220" t="s">
        <v>82</v>
      </c>
      <c r="AV323" s="14" t="s">
        <v>143</v>
      </c>
      <c r="AW323" s="14" t="s">
        <v>35</v>
      </c>
      <c r="AX323" s="14" t="s">
        <v>80</v>
      </c>
      <c r="AY323" s="220" t="s">
        <v>137</v>
      </c>
    </row>
    <row r="324" spans="1:65" s="2" customFormat="1" ht="24.2" customHeight="1">
      <c r="A324" s="36"/>
      <c r="B324" s="37"/>
      <c r="C324" s="180" t="s">
        <v>519</v>
      </c>
      <c r="D324" s="180" t="s">
        <v>139</v>
      </c>
      <c r="E324" s="181" t="s">
        <v>520</v>
      </c>
      <c r="F324" s="182" t="s">
        <v>521</v>
      </c>
      <c r="G324" s="183" t="s">
        <v>171</v>
      </c>
      <c r="H324" s="184">
        <v>130.5</v>
      </c>
      <c r="I324" s="185"/>
      <c r="J324" s="186">
        <f>ROUND(I324*H324,2)</f>
        <v>0</v>
      </c>
      <c r="K324" s="182" t="s">
        <v>148</v>
      </c>
      <c r="L324" s="41"/>
      <c r="M324" s="187" t="s">
        <v>19</v>
      </c>
      <c r="N324" s="188" t="s">
        <v>44</v>
      </c>
      <c r="O324" s="66"/>
      <c r="P324" s="189">
        <f>O324*H324</f>
        <v>0</v>
      </c>
      <c r="Q324" s="189">
        <v>0.15540000000000001</v>
      </c>
      <c r="R324" s="189">
        <f>Q324*H324</f>
        <v>20.279700000000002</v>
      </c>
      <c r="S324" s="189">
        <v>0</v>
      </c>
      <c r="T324" s="190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91" t="s">
        <v>143</v>
      </c>
      <c r="AT324" s="191" t="s">
        <v>139</v>
      </c>
      <c r="AU324" s="191" t="s">
        <v>82</v>
      </c>
      <c r="AY324" s="19" t="s">
        <v>137</v>
      </c>
      <c r="BE324" s="192">
        <f>IF(N324="základní",J324,0)</f>
        <v>0</v>
      </c>
      <c r="BF324" s="192">
        <f>IF(N324="snížená",J324,0)</f>
        <v>0</v>
      </c>
      <c r="BG324" s="192">
        <f>IF(N324="zákl. přenesená",J324,0)</f>
        <v>0</v>
      </c>
      <c r="BH324" s="192">
        <f>IF(N324="sníž. přenesená",J324,0)</f>
        <v>0</v>
      </c>
      <c r="BI324" s="192">
        <f>IF(N324="nulová",J324,0)</f>
        <v>0</v>
      </c>
      <c r="BJ324" s="19" t="s">
        <v>80</v>
      </c>
      <c r="BK324" s="192">
        <f>ROUND(I324*H324,2)</f>
        <v>0</v>
      </c>
      <c r="BL324" s="19" t="s">
        <v>143</v>
      </c>
      <c r="BM324" s="191" t="s">
        <v>522</v>
      </c>
    </row>
    <row r="325" spans="1:65" s="2" customFormat="1" ht="11.25">
      <c r="A325" s="36"/>
      <c r="B325" s="37"/>
      <c r="C325" s="38"/>
      <c r="D325" s="193" t="s">
        <v>150</v>
      </c>
      <c r="E325" s="38"/>
      <c r="F325" s="194" t="s">
        <v>523</v>
      </c>
      <c r="G325" s="38"/>
      <c r="H325" s="38"/>
      <c r="I325" s="195"/>
      <c r="J325" s="38"/>
      <c r="K325" s="38"/>
      <c r="L325" s="41"/>
      <c r="M325" s="196"/>
      <c r="N325" s="197"/>
      <c r="O325" s="66"/>
      <c r="P325" s="66"/>
      <c r="Q325" s="66"/>
      <c r="R325" s="66"/>
      <c r="S325" s="66"/>
      <c r="T325" s="67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9" t="s">
        <v>150</v>
      </c>
      <c r="AU325" s="19" t="s">
        <v>82</v>
      </c>
    </row>
    <row r="326" spans="1:65" s="13" customFormat="1" ht="11.25">
      <c r="B326" s="198"/>
      <c r="C326" s="199"/>
      <c r="D326" s="200" t="s">
        <v>191</v>
      </c>
      <c r="E326" s="201" t="s">
        <v>19</v>
      </c>
      <c r="F326" s="202" t="s">
        <v>524</v>
      </c>
      <c r="G326" s="199"/>
      <c r="H326" s="203">
        <v>10.5</v>
      </c>
      <c r="I326" s="204"/>
      <c r="J326" s="199"/>
      <c r="K326" s="199"/>
      <c r="L326" s="205"/>
      <c r="M326" s="206"/>
      <c r="N326" s="207"/>
      <c r="O326" s="207"/>
      <c r="P326" s="207"/>
      <c r="Q326" s="207"/>
      <c r="R326" s="207"/>
      <c r="S326" s="207"/>
      <c r="T326" s="208"/>
      <c r="AT326" s="209" t="s">
        <v>191</v>
      </c>
      <c r="AU326" s="209" t="s">
        <v>82</v>
      </c>
      <c r="AV326" s="13" t="s">
        <v>82</v>
      </c>
      <c r="AW326" s="13" t="s">
        <v>35</v>
      </c>
      <c r="AX326" s="13" t="s">
        <v>73</v>
      </c>
      <c r="AY326" s="209" t="s">
        <v>137</v>
      </c>
    </row>
    <row r="327" spans="1:65" s="13" customFormat="1" ht="11.25">
      <c r="B327" s="198"/>
      <c r="C327" s="199"/>
      <c r="D327" s="200" t="s">
        <v>191</v>
      </c>
      <c r="E327" s="201" t="s">
        <v>19</v>
      </c>
      <c r="F327" s="202" t="s">
        <v>525</v>
      </c>
      <c r="G327" s="199"/>
      <c r="H327" s="203">
        <v>12</v>
      </c>
      <c r="I327" s="204"/>
      <c r="J327" s="199"/>
      <c r="K327" s="199"/>
      <c r="L327" s="205"/>
      <c r="M327" s="206"/>
      <c r="N327" s="207"/>
      <c r="O327" s="207"/>
      <c r="P327" s="207"/>
      <c r="Q327" s="207"/>
      <c r="R327" s="207"/>
      <c r="S327" s="207"/>
      <c r="T327" s="208"/>
      <c r="AT327" s="209" t="s">
        <v>191</v>
      </c>
      <c r="AU327" s="209" t="s">
        <v>82</v>
      </c>
      <c r="AV327" s="13" t="s">
        <v>82</v>
      </c>
      <c r="AW327" s="13" t="s">
        <v>35</v>
      </c>
      <c r="AX327" s="13" t="s">
        <v>73</v>
      </c>
      <c r="AY327" s="209" t="s">
        <v>137</v>
      </c>
    </row>
    <row r="328" spans="1:65" s="13" customFormat="1" ht="11.25">
      <c r="B328" s="198"/>
      <c r="C328" s="199"/>
      <c r="D328" s="200" t="s">
        <v>191</v>
      </c>
      <c r="E328" s="201" t="s">
        <v>19</v>
      </c>
      <c r="F328" s="202" t="s">
        <v>526</v>
      </c>
      <c r="G328" s="199"/>
      <c r="H328" s="203">
        <v>18</v>
      </c>
      <c r="I328" s="204"/>
      <c r="J328" s="199"/>
      <c r="K328" s="199"/>
      <c r="L328" s="205"/>
      <c r="M328" s="206"/>
      <c r="N328" s="207"/>
      <c r="O328" s="207"/>
      <c r="P328" s="207"/>
      <c r="Q328" s="207"/>
      <c r="R328" s="207"/>
      <c r="S328" s="207"/>
      <c r="T328" s="208"/>
      <c r="AT328" s="209" t="s">
        <v>191</v>
      </c>
      <c r="AU328" s="209" t="s">
        <v>82</v>
      </c>
      <c r="AV328" s="13" t="s">
        <v>82</v>
      </c>
      <c r="AW328" s="13" t="s">
        <v>35</v>
      </c>
      <c r="AX328" s="13" t="s">
        <v>73</v>
      </c>
      <c r="AY328" s="209" t="s">
        <v>137</v>
      </c>
    </row>
    <row r="329" spans="1:65" s="13" customFormat="1" ht="11.25">
      <c r="B329" s="198"/>
      <c r="C329" s="199"/>
      <c r="D329" s="200" t="s">
        <v>191</v>
      </c>
      <c r="E329" s="201" t="s">
        <v>19</v>
      </c>
      <c r="F329" s="202" t="s">
        <v>527</v>
      </c>
      <c r="G329" s="199"/>
      <c r="H329" s="203">
        <v>90</v>
      </c>
      <c r="I329" s="204"/>
      <c r="J329" s="199"/>
      <c r="K329" s="199"/>
      <c r="L329" s="205"/>
      <c r="M329" s="206"/>
      <c r="N329" s="207"/>
      <c r="O329" s="207"/>
      <c r="P329" s="207"/>
      <c r="Q329" s="207"/>
      <c r="R329" s="207"/>
      <c r="S329" s="207"/>
      <c r="T329" s="208"/>
      <c r="AT329" s="209" t="s">
        <v>191</v>
      </c>
      <c r="AU329" s="209" t="s">
        <v>82</v>
      </c>
      <c r="AV329" s="13" t="s">
        <v>82</v>
      </c>
      <c r="AW329" s="13" t="s">
        <v>35</v>
      </c>
      <c r="AX329" s="13" t="s">
        <v>73</v>
      </c>
      <c r="AY329" s="209" t="s">
        <v>137</v>
      </c>
    </row>
    <row r="330" spans="1:65" s="14" customFormat="1" ht="11.25">
      <c r="B330" s="210"/>
      <c r="C330" s="211"/>
      <c r="D330" s="200" t="s">
        <v>191</v>
      </c>
      <c r="E330" s="212" t="s">
        <v>19</v>
      </c>
      <c r="F330" s="213" t="s">
        <v>193</v>
      </c>
      <c r="G330" s="211"/>
      <c r="H330" s="214">
        <v>130.5</v>
      </c>
      <c r="I330" s="215"/>
      <c r="J330" s="211"/>
      <c r="K330" s="211"/>
      <c r="L330" s="216"/>
      <c r="M330" s="217"/>
      <c r="N330" s="218"/>
      <c r="O330" s="218"/>
      <c r="P330" s="218"/>
      <c r="Q330" s="218"/>
      <c r="R330" s="218"/>
      <c r="S330" s="218"/>
      <c r="T330" s="219"/>
      <c r="AT330" s="220" t="s">
        <v>191</v>
      </c>
      <c r="AU330" s="220" t="s">
        <v>82</v>
      </c>
      <c r="AV330" s="14" t="s">
        <v>143</v>
      </c>
      <c r="AW330" s="14" t="s">
        <v>35</v>
      </c>
      <c r="AX330" s="14" t="s">
        <v>80</v>
      </c>
      <c r="AY330" s="220" t="s">
        <v>137</v>
      </c>
    </row>
    <row r="331" spans="1:65" s="2" customFormat="1" ht="16.5" customHeight="1">
      <c r="A331" s="36"/>
      <c r="B331" s="37"/>
      <c r="C331" s="221" t="s">
        <v>528</v>
      </c>
      <c r="D331" s="221" t="s">
        <v>269</v>
      </c>
      <c r="E331" s="222" t="s">
        <v>529</v>
      </c>
      <c r="F331" s="223" t="s">
        <v>530</v>
      </c>
      <c r="G331" s="224" t="s">
        <v>147</v>
      </c>
      <c r="H331" s="225">
        <v>130.5</v>
      </c>
      <c r="I331" s="226"/>
      <c r="J331" s="227">
        <f>ROUND(I331*H331,2)</f>
        <v>0</v>
      </c>
      <c r="K331" s="223" t="s">
        <v>19</v>
      </c>
      <c r="L331" s="228"/>
      <c r="M331" s="229" t="s">
        <v>19</v>
      </c>
      <c r="N331" s="230" t="s">
        <v>44</v>
      </c>
      <c r="O331" s="66"/>
      <c r="P331" s="189">
        <f>O331*H331</f>
        <v>0</v>
      </c>
      <c r="Q331" s="189">
        <v>8.2100000000000006E-2</v>
      </c>
      <c r="R331" s="189">
        <f>Q331*H331</f>
        <v>10.71405</v>
      </c>
      <c r="S331" s="189">
        <v>0</v>
      </c>
      <c r="T331" s="190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191" t="s">
        <v>174</v>
      </c>
      <c r="AT331" s="191" t="s">
        <v>269</v>
      </c>
      <c r="AU331" s="191" t="s">
        <v>82</v>
      </c>
      <c r="AY331" s="19" t="s">
        <v>137</v>
      </c>
      <c r="BE331" s="192">
        <f>IF(N331="základní",J331,0)</f>
        <v>0</v>
      </c>
      <c r="BF331" s="192">
        <f>IF(N331="snížená",J331,0)</f>
        <v>0</v>
      </c>
      <c r="BG331" s="192">
        <f>IF(N331="zákl. přenesená",J331,0)</f>
        <v>0</v>
      </c>
      <c r="BH331" s="192">
        <f>IF(N331="sníž. přenesená",J331,0)</f>
        <v>0</v>
      </c>
      <c r="BI331" s="192">
        <f>IF(N331="nulová",J331,0)</f>
        <v>0</v>
      </c>
      <c r="BJ331" s="19" t="s">
        <v>80</v>
      </c>
      <c r="BK331" s="192">
        <f>ROUND(I331*H331,2)</f>
        <v>0</v>
      </c>
      <c r="BL331" s="19" t="s">
        <v>143</v>
      </c>
      <c r="BM331" s="191" t="s">
        <v>531</v>
      </c>
    </row>
    <row r="332" spans="1:65" s="13" customFormat="1" ht="11.25">
      <c r="B332" s="198"/>
      <c r="C332" s="199"/>
      <c r="D332" s="200" t="s">
        <v>191</v>
      </c>
      <c r="E332" s="201" t="s">
        <v>19</v>
      </c>
      <c r="F332" s="202" t="s">
        <v>524</v>
      </c>
      <c r="G332" s="199"/>
      <c r="H332" s="203">
        <v>10.5</v>
      </c>
      <c r="I332" s="204"/>
      <c r="J332" s="199"/>
      <c r="K332" s="199"/>
      <c r="L332" s="205"/>
      <c r="M332" s="206"/>
      <c r="N332" s="207"/>
      <c r="O332" s="207"/>
      <c r="P332" s="207"/>
      <c r="Q332" s="207"/>
      <c r="R332" s="207"/>
      <c r="S332" s="207"/>
      <c r="T332" s="208"/>
      <c r="AT332" s="209" t="s">
        <v>191</v>
      </c>
      <c r="AU332" s="209" t="s">
        <v>82</v>
      </c>
      <c r="AV332" s="13" t="s">
        <v>82</v>
      </c>
      <c r="AW332" s="13" t="s">
        <v>35</v>
      </c>
      <c r="AX332" s="13" t="s">
        <v>73</v>
      </c>
      <c r="AY332" s="209" t="s">
        <v>137</v>
      </c>
    </row>
    <row r="333" spans="1:65" s="13" customFormat="1" ht="11.25">
      <c r="B333" s="198"/>
      <c r="C333" s="199"/>
      <c r="D333" s="200" t="s">
        <v>191</v>
      </c>
      <c r="E333" s="201" t="s">
        <v>19</v>
      </c>
      <c r="F333" s="202" t="s">
        <v>525</v>
      </c>
      <c r="G333" s="199"/>
      <c r="H333" s="203">
        <v>12</v>
      </c>
      <c r="I333" s="204"/>
      <c r="J333" s="199"/>
      <c r="K333" s="199"/>
      <c r="L333" s="205"/>
      <c r="M333" s="206"/>
      <c r="N333" s="207"/>
      <c r="O333" s="207"/>
      <c r="P333" s="207"/>
      <c r="Q333" s="207"/>
      <c r="R333" s="207"/>
      <c r="S333" s="207"/>
      <c r="T333" s="208"/>
      <c r="AT333" s="209" t="s">
        <v>191</v>
      </c>
      <c r="AU333" s="209" t="s">
        <v>82</v>
      </c>
      <c r="AV333" s="13" t="s">
        <v>82</v>
      </c>
      <c r="AW333" s="13" t="s">
        <v>35</v>
      </c>
      <c r="AX333" s="13" t="s">
        <v>73</v>
      </c>
      <c r="AY333" s="209" t="s">
        <v>137</v>
      </c>
    </row>
    <row r="334" spans="1:65" s="13" customFormat="1" ht="11.25">
      <c r="B334" s="198"/>
      <c r="C334" s="199"/>
      <c r="D334" s="200" t="s">
        <v>191</v>
      </c>
      <c r="E334" s="201" t="s">
        <v>19</v>
      </c>
      <c r="F334" s="202" t="s">
        <v>526</v>
      </c>
      <c r="G334" s="199"/>
      <c r="H334" s="203">
        <v>18</v>
      </c>
      <c r="I334" s="204"/>
      <c r="J334" s="199"/>
      <c r="K334" s="199"/>
      <c r="L334" s="205"/>
      <c r="M334" s="206"/>
      <c r="N334" s="207"/>
      <c r="O334" s="207"/>
      <c r="P334" s="207"/>
      <c r="Q334" s="207"/>
      <c r="R334" s="207"/>
      <c r="S334" s="207"/>
      <c r="T334" s="208"/>
      <c r="AT334" s="209" t="s">
        <v>191</v>
      </c>
      <c r="AU334" s="209" t="s">
        <v>82</v>
      </c>
      <c r="AV334" s="13" t="s">
        <v>82</v>
      </c>
      <c r="AW334" s="13" t="s">
        <v>35</v>
      </c>
      <c r="AX334" s="13" t="s">
        <v>73</v>
      </c>
      <c r="AY334" s="209" t="s">
        <v>137</v>
      </c>
    </row>
    <row r="335" spans="1:65" s="13" customFormat="1" ht="11.25">
      <c r="B335" s="198"/>
      <c r="C335" s="199"/>
      <c r="D335" s="200" t="s">
        <v>191</v>
      </c>
      <c r="E335" s="201" t="s">
        <v>19</v>
      </c>
      <c r="F335" s="202" t="s">
        <v>527</v>
      </c>
      <c r="G335" s="199"/>
      <c r="H335" s="203">
        <v>90</v>
      </c>
      <c r="I335" s="204"/>
      <c r="J335" s="199"/>
      <c r="K335" s="199"/>
      <c r="L335" s="205"/>
      <c r="M335" s="206"/>
      <c r="N335" s="207"/>
      <c r="O335" s="207"/>
      <c r="P335" s="207"/>
      <c r="Q335" s="207"/>
      <c r="R335" s="207"/>
      <c r="S335" s="207"/>
      <c r="T335" s="208"/>
      <c r="AT335" s="209" t="s">
        <v>191</v>
      </c>
      <c r="AU335" s="209" t="s">
        <v>82</v>
      </c>
      <c r="AV335" s="13" t="s">
        <v>82</v>
      </c>
      <c r="AW335" s="13" t="s">
        <v>35</v>
      </c>
      <c r="AX335" s="13" t="s">
        <v>73</v>
      </c>
      <c r="AY335" s="209" t="s">
        <v>137</v>
      </c>
    </row>
    <row r="336" spans="1:65" s="14" customFormat="1" ht="11.25">
      <c r="B336" s="210"/>
      <c r="C336" s="211"/>
      <c r="D336" s="200" t="s">
        <v>191</v>
      </c>
      <c r="E336" s="212" t="s">
        <v>19</v>
      </c>
      <c r="F336" s="213" t="s">
        <v>193</v>
      </c>
      <c r="G336" s="211"/>
      <c r="H336" s="214">
        <v>130.5</v>
      </c>
      <c r="I336" s="215"/>
      <c r="J336" s="211"/>
      <c r="K336" s="211"/>
      <c r="L336" s="216"/>
      <c r="M336" s="217"/>
      <c r="N336" s="218"/>
      <c r="O336" s="218"/>
      <c r="P336" s="218"/>
      <c r="Q336" s="218"/>
      <c r="R336" s="218"/>
      <c r="S336" s="218"/>
      <c r="T336" s="219"/>
      <c r="AT336" s="220" t="s">
        <v>191</v>
      </c>
      <c r="AU336" s="220" t="s">
        <v>82</v>
      </c>
      <c r="AV336" s="14" t="s">
        <v>143</v>
      </c>
      <c r="AW336" s="14" t="s">
        <v>35</v>
      </c>
      <c r="AX336" s="14" t="s">
        <v>80</v>
      </c>
      <c r="AY336" s="220" t="s">
        <v>137</v>
      </c>
    </row>
    <row r="337" spans="1:65" s="2" customFormat="1" ht="24.2" customHeight="1">
      <c r="A337" s="36"/>
      <c r="B337" s="37"/>
      <c r="C337" s="180" t="s">
        <v>532</v>
      </c>
      <c r="D337" s="180" t="s">
        <v>139</v>
      </c>
      <c r="E337" s="181" t="s">
        <v>533</v>
      </c>
      <c r="F337" s="182" t="s">
        <v>534</v>
      </c>
      <c r="G337" s="183" t="s">
        <v>147</v>
      </c>
      <c r="H337" s="184">
        <v>8</v>
      </c>
      <c r="I337" s="185"/>
      <c r="J337" s="186">
        <f>ROUND(I337*H337,2)</f>
        <v>0</v>
      </c>
      <c r="K337" s="182" t="s">
        <v>148</v>
      </c>
      <c r="L337" s="41"/>
      <c r="M337" s="187" t="s">
        <v>19</v>
      </c>
      <c r="N337" s="188" t="s">
        <v>44</v>
      </c>
      <c r="O337" s="66"/>
      <c r="P337" s="189">
        <f>O337*H337</f>
        <v>0</v>
      </c>
      <c r="Q337" s="189">
        <v>15.30899</v>
      </c>
      <c r="R337" s="189">
        <f>Q337*H337</f>
        <v>122.47192</v>
      </c>
      <c r="S337" s="189">
        <v>0</v>
      </c>
      <c r="T337" s="190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91" t="s">
        <v>143</v>
      </c>
      <c r="AT337" s="191" t="s">
        <v>139</v>
      </c>
      <c r="AU337" s="191" t="s">
        <v>82</v>
      </c>
      <c r="AY337" s="19" t="s">
        <v>137</v>
      </c>
      <c r="BE337" s="192">
        <f>IF(N337="základní",J337,0)</f>
        <v>0</v>
      </c>
      <c r="BF337" s="192">
        <f>IF(N337="snížená",J337,0)</f>
        <v>0</v>
      </c>
      <c r="BG337" s="192">
        <f>IF(N337="zákl. přenesená",J337,0)</f>
        <v>0</v>
      </c>
      <c r="BH337" s="192">
        <f>IF(N337="sníž. přenesená",J337,0)</f>
        <v>0</v>
      </c>
      <c r="BI337" s="192">
        <f>IF(N337="nulová",J337,0)</f>
        <v>0</v>
      </c>
      <c r="BJ337" s="19" t="s">
        <v>80</v>
      </c>
      <c r="BK337" s="192">
        <f>ROUND(I337*H337,2)</f>
        <v>0</v>
      </c>
      <c r="BL337" s="19" t="s">
        <v>143</v>
      </c>
      <c r="BM337" s="191" t="s">
        <v>535</v>
      </c>
    </row>
    <row r="338" spans="1:65" s="2" customFormat="1" ht="11.25">
      <c r="A338" s="36"/>
      <c r="B338" s="37"/>
      <c r="C338" s="38"/>
      <c r="D338" s="193" t="s">
        <v>150</v>
      </c>
      <c r="E338" s="38"/>
      <c r="F338" s="194" t="s">
        <v>536</v>
      </c>
      <c r="G338" s="38"/>
      <c r="H338" s="38"/>
      <c r="I338" s="195"/>
      <c r="J338" s="38"/>
      <c r="K338" s="38"/>
      <c r="L338" s="41"/>
      <c r="M338" s="196"/>
      <c r="N338" s="197"/>
      <c r="O338" s="66"/>
      <c r="P338" s="66"/>
      <c r="Q338" s="66"/>
      <c r="R338" s="66"/>
      <c r="S338" s="66"/>
      <c r="T338" s="67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T338" s="19" t="s">
        <v>150</v>
      </c>
      <c r="AU338" s="19" t="s">
        <v>82</v>
      </c>
    </row>
    <row r="339" spans="1:65" s="13" customFormat="1" ht="11.25">
      <c r="B339" s="198"/>
      <c r="C339" s="199"/>
      <c r="D339" s="200" t="s">
        <v>191</v>
      </c>
      <c r="E339" s="201" t="s">
        <v>19</v>
      </c>
      <c r="F339" s="202" t="s">
        <v>537</v>
      </c>
      <c r="G339" s="199"/>
      <c r="H339" s="203">
        <v>2</v>
      </c>
      <c r="I339" s="204"/>
      <c r="J339" s="199"/>
      <c r="K339" s="199"/>
      <c r="L339" s="205"/>
      <c r="M339" s="206"/>
      <c r="N339" s="207"/>
      <c r="O339" s="207"/>
      <c r="P339" s="207"/>
      <c r="Q339" s="207"/>
      <c r="R339" s="207"/>
      <c r="S339" s="207"/>
      <c r="T339" s="208"/>
      <c r="AT339" s="209" t="s">
        <v>191</v>
      </c>
      <c r="AU339" s="209" t="s">
        <v>82</v>
      </c>
      <c r="AV339" s="13" t="s">
        <v>82</v>
      </c>
      <c r="AW339" s="13" t="s">
        <v>35</v>
      </c>
      <c r="AX339" s="13" t="s">
        <v>73</v>
      </c>
      <c r="AY339" s="209" t="s">
        <v>137</v>
      </c>
    </row>
    <row r="340" spans="1:65" s="13" customFormat="1" ht="11.25">
      <c r="B340" s="198"/>
      <c r="C340" s="199"/>
      <c r="D340" s="200" t="s">
        <v>191</v>
      </c>
      <c r="E340" s="201" t="s">
        <v>19</v>
      </c>
      <c r="F340" s="202" t="s">
        <v>538</v>
      </c>
      <c r="G340" s="199"/>
      <c r="H340" s="203">
        <v>6</v>
      </c>
      <c r="I340" s="204"/>
      <c r="J340" s="199"/>
      <c r="K340" s="199"/>
      <c r="L340" s="205"/>
      <c r="M340" s="206"/>
      <c r="N340" s="207"/>
      <c r="O340" s="207"/>
      <c r="P340" s="207"/>
      <c r="Q340" s="207"/>
      <c r="R340" s="207"/>
      <c r="S340" s="207"/>
      <c r="T340" s="208"/>
      <c r="AT340" s="209" t="s">
        <v>191</v>
      </c>
      <c r="AU340" s="209" t="s">
        <v>82</v>
      </c>
      <c r="AV340" s="13" t="s">
        <v>82</v>
      </c>
      <c r="AW340" s="13" t="s">
        <v>35</v>
      </c>
      <c r="AX340" s="13" t="s">
        <v>73</v>
      </c>
      <c r="AY340" s="209" t="s">
        <v>137</v>
      </c>
    </row>
    <row r="341" spans="1:65" s="14" customFormat="1" ht="11.25">
      <c r="B341" s="210"/>
      <c r="C341" s="211"/>
      <c r="D341" s="200" t="s">
        <v>191</v>
      </c>
      <c r="E341" s="212" t="s">
        <v>19</v>
      </c>
      <c r="F341" s="213" t="s">
        <v>193</v>
      </c>
      <c r="G341" s="211"/>
      <c r="H341" s="214">
        <v>8</v>
      </c>
      <c r="I341" s="215"/>
      <c r="J341" s="211"/>
      <c r="K341" s="211"/>
      <c r="L341" s="216"/>
      <c r="M341" s="217"/>
      <c r="N341" s="218"/>
      <c r="O341" s="218"/>
      <c r="P341" s="218"/>
      <c r="Q341" s="218"/>
      <c r="R341" s="218"/>
      <c r="S341" s="218"/>
      <c r="T341" s="219"/>
      <c r="AT341" s="220" t="s">
        <v>191</v>
      </c>
      <c r="AU341" s="220" t="s">
        <v>82</v>
      </c>
      <c r="AV341" s="14" t="s">
        <v>143</v>
      </c>
      <c r="AW341" s="14" t="s">
        <v>4</v>
      </c>
      <c r="AX341" s="14" t="s">
        <v>80</v>
      </c>
      <c r="AY341" s="220" t="s">
        <v>137</v>
      </c>
    </row>
    <row r="342" spans="1:65" s="2" customFormat="1" ht="24.2" customHeight="1">
      <c r="A342" s="36"/>
      <c r="B342" s="37"/>
      <c r="C342" s="180" t="s">
        <v>539</v>
      </c>
      <c r="D342" s="180" t="s">
        <v>139</v>
      </c>
      <c r="E342" s="181" t="s">
        <v>540</v>
      </c>
      <c r="F342" s="182" t="s">
        <v>541</v>
      </c>
      <c r="G342" s="183" t="s">
        <v>147</v>
      </c>
      <c r="H342" s="184">
        <v>1</v>
      </c>
      <c r="I342" s="185"/>
      <c r="J342" s="186">
        <f>ROUND(I342*H342,2)</f>
        <v>0</v>
      </c>
      <c r="K342" s="182" t="s">
        <v>148</v>
      </c>
      <c r="L342" s="41"/>
      <c r="M342" s="187" t="s">
        <v>19</v>
      </c>
      <c r="N342" s="188" t="s">
        <v>44</v>
      </c>
      <c r="O342" s="66"/>
      <c r="P342" s="189">
        <f>O342*H342</f>
        <v>0</v>
      </c>
      <c r="Q342" s="189">
        <v>9.8949999999999996</v>
      </c>
      <c r="R342" s="189">
        <f>Q342*H342</f>
        <v>9.8949999999999996</v>
      </c>
      <c r="S342" s="189">
        <v>0</v>
      </c>
      <c r="T342" s="190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91" t="s">
        <v>143</v>
      </c>
      <c r="AT342" s="191" t="s">
        <v>139</v>
      </c>
      <c r="AU342" s="191" t="s">
        <v>82</v>
      </c>
      <c r="AY342" s="19" t="s">
        <v>137</v>
      </c>
      <c r="BE342" s="192">
        <f>IF(N342="základní",J342,0)</f>
        <v>0</v>
      </c>
      <c r="BF342" s="192">
        <f>IF(N342="snížená",J342,0)</f>
        <v>0</v>
      </c>
      <c r="BG342" s="192">
        <f>IF(N342="zákl. přenesená",J342,0)</f>
        <v>0</v>
      </c>
      <c r="BH342" s="192">
        <f>IF(N342="sníž. přenesená",J342,0)</f>
        <v>0</v>
      </c>
      <c r="BI342" s="192">
        <f>IF(N342="nulová",J342,0)</f>
        <v>0</v>
      </c>
      <c r="BJ342" s="19" t="s">
        <v>80</v>
      </c>
      <c r="BK342" s="192">
        <f>ROUND(I342*H342,2)</f>
        <v>0</v>
      </c>
      <c r="BL342" s="19" t="s">
        <v>143</v>
      </c>
      <c r="BM342" s="191" t="s">
        <v>542</v>
      </c>
    </row>
    <row r="343" spans="1:65" s="2" customFormat="1" ht="11.25">
      <c r="A343" s="36"/>
      <c r="B343" s="37"/>
      <c r="C343" s="38"/>
      <c r="D343" s="193" t="s">
        <v>150</v>
      </c>
      <c r="E343" s="38"/>
      <c r="F343" s="194" t="s">
        <v>543</v>
      </c>
      <c r="G343" s="38"/>
      <c r="H343" s="38"/>
      <c r="I343" s="195"/>
      <c r="J343" s="38"/>
      <c r="K343" s="38"/>
      <c r="L343" s="41"/>
      <c r="M343" s="196"/>
      <c r="N343" s="197"/>
      <c r="O343" s="66"/>
      <c r="P343" s="66"/>
      <c r="Q343" s="66"/>
      <c r="R343" s="66"/>
      <c r="S343" s="66"/>
      <c r="T343" s="67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9" t="s">
        <v>150</v>
      </c>
      <c r="AU343" s="19" t="s">
        <v>82</v>
      </c>
    </row>
    <row r="344" spans="1:65" s="15" customFormat="1" ht="11.25">
      <c r="B344" s="231"/>
      <c r="C344" s="232"/>
      <c r="D344" s="200" t="s">
        <v>191</v>
      </c>
      <c r="E344" s="233" t="s">
        <v>19</v>
      </c>
      <c r="F344" s="234" t="s">
        <v>544</v>
      </c>
      <c r="G344" s="232"/>
      <c r="H344" s="233" t="s">
        <v>19</v>
      </c>
      <c r="I344" s="235"/>
      <c r="J344" s="232"/>
      <c r="K344" s="232"/>
      <c r="L344" s="236"/>
      <c r="M344" s="237"/>
      <c r="N344" s="238"/>
      <c r="O344" s="238"/>
      <c r="P344" s="238"/>
      <c r="Q344" s="238"/>
      <c r="R344" s="238"/>
      <c r="S344" s="238"/>
      <c r="T344" s="239"/>
      <c r="AT344" s="240" t="s">
        <v>191</v>
      </c>
      <c r="AU344" s="240" t="s">
        <v>82</v>
      </c>
      <c r="AV344" s="15" t="s">
        <v>80</v>
      </c>
      <c r="AW344" s="15" t="s">
        <v>35</v>
      </c>
      <c r="AX344" s="15" t="s">
        <v>73</v>
      </c>
      <c r="AY344" s="240" t="s">
        <v>137</v>
      </c>
    </row>
    <row r="345" spans="1:65" s="13" customFormat="1" ht="11.25">
      <c r="B345" s="198"/>
      <c r="C345" s="199"/>
      <c r="D345" s="200" t="s">
        <v>191</v>
      </c>
      <c r="E345" s="201" t="s">
        <v>19</v>
      </c>
      <c r="F345" s="202" t="s">
        <v>545</v>
      </c>
      <c r="G345" s="199"/>
      <c r="H345" s="203">
        <v>1</v>
      </c>
      <c r="I345" s="204"/>
      <c r="J345" s="199"/>
      <c r="K345" s="199"/>
      <c r="L345" s="205"/>
      <c r="M345" s="206"/>
      <c r="N345" s="207"/>
      <c r="O345" s="207"/>
      <c r="P345" s="207"/>
      <c r="Q345" s="207"/>
      <c r="R345" s="207"/>
      <c r="S345" s="207"/>
      <c r="T345" s="208"/>
      <c r="AT345" s="209" t="s">
        <v>191</v>
      </c>
      <c r="AU345" s="209" t="s">
        <v>82</v>
      </c>
      <c r="AV345" s="13" t="s">
        <v>82</v>
      </c>
      <c r="AW345" s="13" t="s">
        <v>35</v>
      </c>
      <c r="AX345" s="13" t="s">
        <v>80</v>
      </c>
      <c r="AY345" s="209" t="s">
        <v>137</v>
      </c>
    </row>
    <row r="346" spans="1:65" s="2" customFormat="1" ht="21.75" customHeight="1">
      <c r="A346" s="36"/>
      <c r="B346" s="37"/>
      <c r="C346" s="180" t="s">
        <v>546</v>
      </c>
      <c r="D346" s="180" t="s">
        <v>139</v>
      </c>
      <c r="E346" s="181" t="s">
        <v>547</v>
      </c>
      <c r="F346" s="182" t="s">
        <v>548</v>
      </c>
      <c r="G346" s="183" t="s">
        <v>147</v>
      </c>
      <c r="H346" s="184">
        <v>4</v>
      </c>
      <c r="I346" s="185"/>
      <c r="J346" s="186">
        <f>ROUND(I346*H346,2)</f>
        <v>0</v>
      </c>
      <c r="K346" s="182" t="s">
        <v>148</v>
      </c>
      <c r="L346" s="41"/>
      <c r="M346" s="187" t="s">
        <v>19</v>
      </c>
      <c r="N346" s="188" t="s">
        <v>44</v>
      </c>
      <c r="O346" s="66"/>
      <c r="P346" s="189">
        <f>O346*H346</f>
        <v>0</v>
      </c>
      <c r="Q346" s="189">
        <v>16.75142</v>
      </c>
      <c r="R346" s="189">
        <f>Q346*H346</f>
        <v>67.005679999999998</v>
      </c>
      <c r="S346" s="189">
        <v>0</v>
      </c>
      <c r="T346" s="190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191" t="s">
        <v>143</v>
      </c>
      <c r="AT346" s="191" t="s">
        <v>139</v>
      </c>
      <c r="AU346" s="191" t="s">
        <v>82</v>
      </c>
      <c r="AY346" s="19" t="s">
        <v>137</v>
      </c>
      <c r="BE346" s="192">
        <f>IF(N346="základní",J346,0)</f>
        <v>0</v>
      </c>
      <c r="BF346" s="192">
        <f>IF(N346="snížená",J346,0)</f>
        <v>0</v>
      </c>
      <c r="BG346" s="192">
        <f>IF(N346="zákl. přenesená",J346,0)</f>
        <v>0</v>
      </c>
      <c r="BH346" s="192">
        <f>IF(N346="sníž. přenesená",J346,0)</f>
        <v>0</v>
      </c>
      <c r="BI346" s="192">
        <f>IF(N346="nulová",J346,0)</f>
        <v>0</v>
      </c>
      <c r="BJ346" s="19" t="s">
        <v>80</v>
      </c>
      <c r="BK346" s="192">
        <f>ROUND(I346*H346,2)</f>
        <v>0</v>
      </c>
      <c r="BL346" s="19" t="s">
        <v>143</v>
      </c>
      <c r="BM346" s="191" t="s">
        <v>549</v>
      </c>
    </row>
    <row r="347" spans="1:65" s="2" customFormat="1" ht="11.25">
      <c r="A347" s="36"/>
      <c r="B347" s="37"/>
      <c r="C347" s="38"/>
      <c r="D347" s="193" t="s">
        <v>150</v>
      </c>
      <c r="E347" s="38"/>
      <c r="F347" s="194" t="s">
        <v>550</v>
      </c>
      <c r="G347" s="38"/>
      <c r="H347" s="38"/>
      <c r="I347" s="195"/>
      <c r="J347" s="38"/>
      <c r="K347" s="38"/>
      <c r="L347" s="41"/>
      <c r="M347" s="196"/>
      <c r="N347" s="197"/>
      <c r="O347" s="66"/>
      <c r="P347" s="66"/>
      <c r="Q347" s="66"/>
      <c r="R347" s="66"/>
      <c r="S347" s="66"/>
      <c r="T347" s="67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9" t="s">
        <v>150</v>
      </c>
      <c r="AU347" s="19" t="s">
        <v>82</v>
      </c>
    </row>
    <row r="348" spans="1:65" s="13" customFormat="1" ht="11.25">
      <c r="B348" s="198"/>
      <c r="C348" s="199"/>
      <c r="D348" s="200" t="s">
        <v>191</v>
      </c>
      <c r="E348" s="201" t="s">
        <v>19</v>
      </c>
      <c r="F348" s="202" t="s">
        <v>551</v>
      </c>
      <c r="G348" s="199"/>
      <c r="H348" s="203">
        <v>2</v>
      </c>
      <c r="I348" s="204"/>
      <c r="J348" s="199"/>
      <c r="K348" s="199"/>
      <c r="L348" s="205"/>
      <c r="M348" s="206"/>
      <c r="N348" s="207"/>
      <c r="O348" s="207"/>
      <c r="P348" s="207"/>
      <c r="Q348" s="207"/>
      <c r="R348" s="207"/>
      <c r="S348" s="207"/>
      <c r="T348" s="208"/>
      <c r="AT348" s="209" t="s">
        <v>191</v>
      </c>
      <c r="AU348" s="209" t="s">
        <v>82</v>
      </c>
      <c r="AV348" s="13" t="s">
        <v>82</v>
      </c>
      <c r="AW348" s="13" t="s">
        <v>35</v>
      </c>
      <c r="AX348" s="13" t="s">
        <v>73</v>
      </c>
      <c r="AY348" s="209" t="s">
        <v>137</v>
      </c>
    </row>
    <row r="349" spans="1:65" s="13" customFormat="1" ht="11.25">
      <c r="B349" s="198"/>
      <c r="C349" s="199"/>
      <c r="D349" s="200" t="s">
        <v>191</v>
      </c>
      <c r="E349" s="201" t="s">
        <v>19</v>
      </c>
      <c r="F349" s="202" t="s">
        <v>552</v>
      </c>
      <c r="G349" s="199"/>
      <c r="H349" s="203">
        <v>2</v>
      </c>
      <c r="I349" s="204"/>
      <c r="J349" s="199"/>
      <c r="K349" s="199"/>
      <c r="L349" s="205"/>
      <c r="M349" s="206"/>
      <c r="N349" s="207"/>
      <c r="O349" s="207"/>
      <c r="P349" s="207"/>
      <c r="Q349" s="207"/>
      <c r="R349" s="207"/>
      <c r="S349" s="207"/>
      <c r="T349" s="208"/>
      <c r="AT349" s="209" t="s">
        <v>191</v>
      </c>
      <c r="AU349" s="209" t="s">
        <v>82</v>
      </c>
      <c r="AV349" s="13" t="s">
        <v>82</v>
      </c>
      <c r="AW349" s="13" t="s">
        <v>35</v>
      </c>
      <c r="AX349" s="13" t="s">
        <v>73</v>
      </c>
      <c r="AY349" s="209" t="s">
        <v>137</v>
      </c>
    </row>
    <row r="350" spans="1:65" s="14" customFormat="1" ht="11.25">
      <c r="B350" s="210"/>
      <c r="C350" s="211"/>
      <c r="D350" s="200" t="s">
        <v>191</v>
      </c>
      <c r="E350" s="212" t="s">
        <v>19</v>
      </c>
      <c r="F350" s="213" t="s">
        <v>193</v>
      </c>
      <c r="G350" s="211"/>
      <c r="H350" s="214">
        <v>4</v>
      </c>
      <c r="I350" s="215"/>
      <c r="J350" s="211"/>
      <c r="K350" s="211"/>
      <c r="L350" s="216"/>
      <c r="M350" s="217"/>
      <c r="N350" s="218"/>
      <c r="O350" s="218"/>
      <c r="P350" s="218"/>
      <c r="Q350" s="218"/>
      <c r="R350" s="218"/>
      <c r="S350" s="218"/>
      <c r="T350" s="219"/>
      <c r="AT350" s="220" t="s">
        <v>191</v>
      </c>
      <c r="AU350" s="220" t="s">
        <v>82</v>
      </c>
      <c r="AV350" s="14" t="s">
        <v>143</v>
      </c>
      <c r="AW350" s="14" t="s">
        <v>35</v>
      </c>
      <c r="AX350" s="14" t="s">
        <v>80</v>
      </c>
      <c r="AY350" s="220" t="s">
        <v>137</v>
      </c>
    </row>
    <row r="351" spans="1:65" s="2" customFormat="1" ht="16.5" customHeight="1">
      <c r="A351" s="36"/>
      <c r="B351" s="37"/>
      <c r="C351" s="180" t="s">
        <v>553</v>
      </c>
      <c r="D351" s="180" t="s">
        <v>139</v>
      </c>
      <c r="E351" s="181" t="s">
        <v>554</v>
      </c>
      <c r="F351" s="182" t="s">
        <v>555</v>
      </c>
      <c r="G351" s="183" t="s">
        <v>189</v>
      </c>
      <c r="H351" s="184">
        <v>10.72</v>
      </c>
      <c r="I351" s="185"/>
      <c r="J351" s="186">
        <f>ROUND(I351*H351,2)</f>
        <v>0</v>
      </c>
      <c r="K351" s="182" t="s">
        <v>148</v>
      </c>
      <c r="L351" s="41"/>
      <c r="M351" s="187" t="s">
        <v>19</v>
      </c>
      <c r="N351" s="188" t="s">
        <v>44</v>
      </c>
      <c r="O351" s="66"/>
      <c r="P351" s="189">
        <f>O351*H351</f>
        <v>0</v>
      </c>
      <c r="Q351" s="189">
        <v>2.46367</v>
      </c>
      <c r="R351" s="189">
        <f>Q351*H351</f>
        <v>26.410542400000001</v>
      </c>
      <c r="S351" s="189">
        <v>0</v>
      </c>
      <c r="T351" s="190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191" t="s">
        <v>143</v>
      </c>
      <c r="AT351" s="191" t="s">
        <v>139</v>
      </c>
      <c r="AU351" s="191" t="s">
        <v>82</v>
      </c>
      <c r="AY351" s="19" t="s">
        <v>137</v>
      </c>
      <c r="BE351" s="192">
        <f>IF(N351="základní",J351,0)</f>
        <v>0</v>
      </c>
      <c r="BF351" s="192">
        <f>IF(N351="snížená",J351,0)</f>
        <v>0</v>
      </c>
      <c r="BG351" s="192">
        <f>IF(N351="zákl. přenesená",J351,0)</f>
        <v>0</v>
      </c>
      <c r="BH351" s="192">
        <f>IF(N351="sníž. přenesená",J351,0)</f>
        <v>0</v>
      </c>
      <c r="BI351" s="192">
        <f>IF(N351="nulová",J351,0)</f>
        <v>0</v>
      </c>
      <c r="BJ351" s="19" t="s">
        <v>80</v>
      </c>
      <c r="BK351" s="192">
        <f>ROUND(I351*H351,2)</f>
        <v>0</v>
      </c>
      <c r="BL351" s="19" t="s">
        <v>143</v>
      </c>
      <c r="BM351" s="191" t="s">
        <v>556</v>
      </c>
    </row>
    <row r="352" spans="1:65" s="2" customFormat="1" ht="11.25">
      <c r="A352" s="36"/>
      <c r="B352" s="37"/>
      <c r="C352" s="38"/>
      <c r="D352" s="193" t="s">
        <v>150</v>
      </c>
      <c r="E352" s="38"/>
      <c r="F352" s="194" t="s">
        <v>557</v>
      </c>
      <c r="G352" s="38"/>
      <c r="H352" s="38"/>
      <c r="I352" s="195"/>
      <c r="J352" s="38"/>
      <c r="K352" s="38"/>
      <c r="L352" s="41"/>
      <c r="M352" s="196"/>
      <c r="N352" s="197"/>
      <c r="O352" s="66"/>
      <c r="P352" s="66"/>
      <c r="Q352" s="66"/>
      <c r="R352" s="66"/>
      <c r="S352" s="66"/>
      <c r="T352" s="67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9" t="s">
        <v>150</v>
      </c>
      <c r="AU352" s="19" t="s">
        <v>82</v>
      </c>
    </row>
    <row r="353" spans="1:65" s="13" customFormat="1" ht="11.25">
      <c r="B353" s="198"/>
      <c r="C353" s="199"/>
      <c r="D353" s="200" t="s">
        <v>191</v>
      </c>
      <c r="E353" s="201" t="s">
        <v>19</v>
      </c>
      <c r="F353" s="202" t="s">
        <v>558</v>
      </c>
      <c r="G353" s="199"/>
      <c r="H353" s="203">
        <v>2.8</v>
      </c>
      <c r="I353" s="204"/>
      <c r="J353" s="199"/>
      <c r="K353" s="199"/>
      <c r="L353" s="205"/>
      <c r="M353" s="206"/>
      <c r="N353" s="207"/>
      <c r="O353" s="207"/>
      <c r="P353" s="207"/>
      <c r="Q353" s="207"/>
      <c r="R353" s="207"/>
      <c r="S353" s="207"/>
      <c r="T353" s="208"/>
      <c r="AT353" s="209" t="s">
        <v>191</v>
      </c>
      <c r="AU353" s="209" t="s">
        <v>82</v>
      </c>
      <c r="AV353" s="13" t="s">
        <v>82</v>
      </c>
      <c r="AW353" s="13" t="s">
        <v>35</v>
      </c>
      <c r="AX353" s="13" t="s">
        <v>73</v>
      </c>
      <c r="AY353" s="209" t="s">
        <v>137</v>
      </c>
    </row>
    <row r="354" spans="1:65" s="13" customFormat="1" ht="11.25">
      <c r="B354" s="198"/>
      <c r="C354" s="199"/>
      <c r="D354" s="200" t="s">
        <v>191</v>
      </c>
      <c r="E354" s="201" t="s">
        <v>19</v>
      </c>
      <c r="F354" s="202" t="s">
        <v>559</v>
      </c>
      <c r="G354" s="199"/>
      <c r="H354" s="203">
        <v>7.92</v>
      </c>
      <c r="I354" s="204"/>
      <c r="J354" s="199"/>
      <c r="K354" s="199"/>
      <c r="L354" s="205"/>
      <c r="M354" s="206"/>
      <c r="N354" s="207"/>
      <c r="O354" s="207"/>
      <c r="P354" s="207"/>
      <c r="Q354" s="207"/>
      <c r="R354" s="207"/>
      <c r="S354" s="207"/>
      <c r="T354" s="208"/>
      <c r="AT354" s="209" t="s">
        <v>191</v>
      </c>
      <c r="AU354" s="209" t="s">
        <v>82</v>
      </c>
      <c r="AV354" s="13" t="s">
        <v>82</v>
      </c>
      <c r="AW354" s="13" t="s">
        <v>35</v>
      </c>
      <c r="AX354" s="13" t="s">
        <v>73</v>
      </c>
      <c r="AY354" s="209" t="s">
        <v>137</v>
      </c>
    </row>
    <row r="355" spans="1:65" s="14" customFormat="1" ht="11.25">
      <c r="B355" s="210"/>
      <c r="C355" s="211"/>
      <c r="D355" s="200" t="s">
        <v>191</v>
      </c>
      <c r="E355" s="212" t="s">
        <v>19</v>
      </c>
      <c r="F355" s="213" t="s">
        <v>193</v>
      </c>
      <c r="G355" s="211"/>
      <c r="H355" s="214">
        <v>10.72</v>
      </c>
      <c r="I355" s="215"/>
      <c r="J355" s="211"/>
      <c r="K355" s="211"/>
      <c r="L355" s="216"/>
      <c r="M355" s="217"/>
      <c r="N355" s="218"/>
      <c r="O355" s="218"/>
      <c r="P355" s="218"/>
      <c r="Q355" s="218"/>
      <c r="R355" s="218"/>
      <c r="S355" s="218"/>
      <c r="T355" s="219"/>
      <c r="AT355" s="220" t="s">
        <v>191</v>
      </c>
      <c r="AU355" s="220" t="s">
        <v>82</v>
      </c>
      <c r="AV355" s="14" t="s">
        <v>143</v>
      </c>
      <c r="AW355" s="14" t="s">
        <v>4</v>
      </c>
      <c r="AX355" s="14" t="s">
        <v>80</v>
      </c>
      <c r="AY355" s="220" t="s">
        <v>137</v>
      </c>
    </row>
    <row r="356" spans="1:65" s="2" customFormat="1" ht="21.75" customHeight="1">
      <c r="A356" s="36"/>
      <c r="B356" s="37"/>
      <c r="C356" s="180" t="s">
        <v>560</v>
      </c>
      <c r="D356" s="180" t="s">
        <v>139</v>
      </c>
      <c r="E356" s="181" t="s">
        <v>561</v>
      </c>
      <c r="F356" s="182" t="s">
        <v>562</v>
      </c>
      <c r="G356" s="183" t="s">
        <v>171</v>
      </c>
      <c r="H356" s="184">
        <v>24</v>
      </c>
      <c r="I356" s="185"/>
      <c r="J356" s="186">
        <f>ROUND(I356*H356,2)</f>
        <v>0</v>
      </c>
      <c r="K356" s="182" t="s">
        <v>148</v>
      </c>
      <c r="L356" s="41"/>
      <c r="M356" s="187" t="s">
        <v>19</v>
      </c>
      <c r="N356" s="188" t="s">
        <v>44</v>
      </c>
      <c r="O356" s="66"/>
      <c r="P356" s="189">
        <f>O356*H356</f>
        <v>0</v>
      </c>
      <c r="Q356" s="189">
        <v>0</v>
      </c>
      <c r="R356" s="189">
        <f>Q356*H356</f>
        <v>0</v>
      </c>
      <c r="S356" s="189">
        <v>0</v>
      </c>
      <c r="T356" s="190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91" t="s">
        <v>143</v>
      </c>
      <c r="AT356" s="191" t="s">
        <v>139</v>
      </c>
      <c r="AU356" s="191" t="s">
        <v>82</v>
      </c>
      <c r="AY356" s="19" t="s">
        <v>137</v>
      </c>
      <c r="BE356" s="192">
        <f>IF(N356="základní",J356,0)</f>
        <v>0</v>
      </c>
      <c r="BF356" s="192">
        <f>IF(N356="snížená",J356,0)</f>
        <v>0</v>
      </c>
      <c r="BG356" s="192">
        <f>IF(N356="zákl. přenesená",J356,0)</f>
        <v>0</v>
      </c>
      <c r="BH356" s="192">
        <f>IF(N356="sníž. přenesená",J356,0)</f>
        <v>0</v>
      </c>
      <c r="BI356" s="192">
        <f>IF(N356="nulová",J356,0)</f>
        <v>0</v>
      </c>
      <c r="BJ356" s="19" t="s">
        <v>80</v>
      </c>
      <c r="BK356" s="192">
        <f>ROUND(I356*H356,2)</f>
        <v>0</v>
      </c>
      <c r="BL356" s="19" t="s">
        <v>143</v>
      </c>
      <c r="BM356" s="191" t="s">
        <v>563</v>
      </c>
    </row>
    <row r="357" spans="1:65" s="2" customFormat="1" ht="11.25">
      <c r="A357" s="36"/>
      <c r="B357" s="37"/>
      <c r="C357" s="38"/>
      <c r="D357" s="193" t="s">
        <v>150</v>
      </c>
      <c r="E357" s="38"/>
      <c r="F357" s="194" t="s">
        <v>564</v>
      </c>
      <c r="G357" s="38"/>
      <c r="H357" s="38"/>
      <c r="I357" s="195"/>
      <c r="J357" s="38"/>
      <c r="K357" s="38"/>
      <c r="L357" s="41"/>
      <c r="M357" s="196"/>
      <c r="N357" s="197"/>
      <c r="O357" s="66"/>
      <c r="P357" s="66"/>
      <c r="Q357" s="66"/>
      <c r="R357" s="66"/>
      <c r="S357" s="66"/>
      <c r="T357" s="67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9" t="s">
        <v>150</v>
      </c>
      <c r="AU357" s="19" t="s">
        <v>82</v>
      </c>
    </row>
    <row r="358" spans="1:65" s="13" customFormat="1" ht="11.25">
      <c r="B358" s="198"/>
      <c r="C358" s="199"/>
      <c r="D358" s="200" t="s">
        <v>191</v>
      </c>
      <c r="E358" s="201" t="s">
        <v>19</v>
      </c>
      <c r="F358" s="202" t="s">
        <v>565</v>
      </c>
      <c r="G358" s="199"/>
      <c r="H358" s="203">
        <v>24</v>
      </c>
      <c r="I358" s="204"/>
      <c r="J358" s="199"/>
      <c r="K358" s="199"/>
      <c r="L358" s="205"/>
      <c r="M358" s="206"/>
      <c r="N358" s="207"/>
      <c r="O358" s="207"/>
      <c r="P358" s="207"/>
      <c r="Q358" s="207"/>
      <c r="R358" s="207"/>
      <c r="S358" s="207"/>
      <c r="T358" s="208"/>
      <c r="AT358" s="209" t="s">
        <v>191</v>
      </c>
      <c r="AU358" s="209" t="s">
        <v>82</v>
      </c>
      <c r="AV358" s="13" t="s">
        <v>82</v>
      </c>
      <c r="AW358" s="13" t="s">
        <v>35</v>
      </c>
      <c r="AX358" s="13" t="s">
        <v>80</v>
      </c>
      <c r="AY358" s="209" t="s">
        <v>137</v>
      </c>
    </row>
    <row r="359" spans="1:65" s="2" customFormat="1" ht="16.5" customHeight="1">
      <c r="A359" s="36"/>
      <c r="B359" s="37"/>
      <c r="C359" s="221" t="s">
        <v>566</v>
      </c>
      <c r="D359" s="221" t="s">
        <v>269</v>
      </c>
      <c r="E359" s="222" t="s">
        <v>567</v>
      </c>
      <c r="F359" s="223" t="s">
        <v>568</v>
      </c>
      <c r="G359" s="224" t="s">
        <v>171</v>
      </c>
      <c r="H359" s="225">
        <v>24</v>
      </c>
      <c r="I359" s="226"/>
      <c r="J359" s="227">
        <f>ROUND(I359*H359,2)</f>
        <v>0</v>
      </c>
      <c r="K359" s="223" t="s">
        <v>148</v>
      </c>
      <c r="L359" s="228"/>
      <c r="M359" s="229" t="s">
        <v>19</v>
      </c>
      <c r="N359" s="230" t="s">
        <v>44</v>
      </c>
      <c r="O359" s="66"/>
      <c r="P359" s="189">
        <f>O359*H359</f>
        <v>0</v>
      </c>
      <c r="Q359" s="189">
        <v>8.1799999999999998E-3</v>
      </c>
      <c r="R359" s="189">
        <f>Q359*H359</f>
        <v>0.19631999999999999</v>
      </c>
      <c r="S359" s="189">
        <v>0</v>
      </c>
      <c r="T359" s="190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191" t="s">
        <v>174</v>
      </c>
      <c r="AT359" s="191" t="s">
        <v>269</v>
      </c>
      <c r="AU359" s="191" t="s">
        <v>82</v>
      </c>
      <c r="AY359" s="19" t="s">
        <v>137</v>
      </c>
      <c r="BE359" s="192">
        <f>IF(N359="základní",J359,0)</f>
        <v>0</v>
      </c>
      <c r="BF359" s="192">
        <f>IF(N359="snížená",J359,0)</f>
        <v>0</v>
      </c>
      <c r="BG359" s="192">
        <f>IF(N359="zákl. přenesená",J359,0)</f>
        <v>0</v>
      </c>
      <c r="BH359" s="192">
        <f>IF(N359="sníž. přenesená",J359,0)</f>
        <v>0</v>
      </c>
      <c r="BI359" s="192">
        <f>IF(N359="nulová",J359,0)</f>
        <v>0</v>
      </c>
      <c r="BJ359" s="19" t="s">
        <v>80</v>
      </c>
      <c r="BK359" s="192">
        <f>ROUND(I359*H359,2)</f>
        <v>0</v>
      </c>
      <c r="BL359" s="19" t="s">
        <v>143</v>
      </c>
      <c r="BM359" s="191" t="s">
        <v>569</v>
      </c>
    </row>
    <row r="360" spans="1:65" s="13" customFormat="1" ht="11.25">
      <c r="B360" s="198"/>
      <c r="C360" s="199"/>
      <c r="D360" s="200" t="s">
        <v>191</v>
      </c>
      <c r="E360" s="201" t="s">
        <v>19</v>
      </c>
      <c r="F360" s="202" t="s">
        <v>570</v>
      </c>
      <c r="G360" s="199"/>
      <c r="H360" s="203">
        <v>24</v>
      </c>
      <c r="I360" s="204"/>
      <c r="J360" s="199"/>
      <c r="K360" s="199"/>
      <c r="L360" s="205"/>
      <c r="M360" s="206"/>
      <c r="N360" s="207"/>
      <c r="O360" s="207"/>
      <c r="P360" s="207"/>
      <c r="Q360" s="207"/>
      <c r="R360" s="207"/>
      <c r="S360" s="207"/>
      <c r="T360" s="208"/>
      <c r="AT360" s="209" t="s">
        <v>191</v>
      </c>
      <c r="AU360" s="209" t="s">
        <v>82</v>
      </c>
      <c r="AV360" s="13" t="s">
        <v>82</v>
      </c>
      <c r="AW360" s="13" t="s">
        <v>35</v>
      </c>
      <c r="AX360" s="13" t="s">
        <v>80</v>
      </c>
      <c r="AY360" s="209" t="s">
        <v>137</v>
      </c>
    </row>
    <row r="361" spans="1:65" s="2" customFormat="1" ht="21.75" customHeight="1">
      <c r="A361" s="36"/>
      <c r="B361" s="37"/>
      <c r="C361" s="180" t="s">
        <v>571</v>
      </c>
      <c r="D361" s="180" t="s">
        <v>139</v>
      </c>
      <c r="E361" s="181" t="s">
        <v>572</v>
      </c>
      <c r="F361" s="182" t="s">
        <v>573</v>
      </c>
      <c r="G361" s="183" t="s">
        <v>171</v>
      </c>
      <c r="H361" s="184">
        <v>22</v>
      </c>
      <c r="I361" s="185"/>
      <c r="J361" s="186">
        <f>ROUND(I361*H361,2)</f>
        <v>0</v>
      </c>
      <c r="K361" s="182" t="s">
        <v>148</v>
      </c>
      <c r="L361" s="41"/>
      <c r="M361" s="187" t="s">
        <v>19</v>
      </c>
      <c r="N361" s="188" t="s">
        <v>44</v>
      </c>
      <c r="O361" s="66"/>
      <c r="P361" s="189">
        <f>O361*H361</f>
        <v>0</v>
      </c>
      <c r="Q361" s="189">
        <v>0</v>
      </c>
      <c r="R361" s="189">
        <f>Q361*H361</f>
        <v>0</v>
      </c>
      <c r="S361" s="189">
        <v>0</v>
      </c>
      <c r="T361" s="190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191" t="s">
        <v>143</v>
      </c>
      <c r="AT361" s="191" t="s">
        <v>139</v>
      </c>
      <c r="AU361" s="191" t="s">
        <v>82</v>
      </c>
      <c r="AY361" s="19" t="s">
        <v>137</v>
      </c>
      <c r="BE361" s="192">
        <f>IF(N361="základní",J361,0)</f>
        <v>0</v>
      </c>
      <c r="BF361" s="192">
        <f>IF(N361="snížená",J361,0)</f>
        <v>0</v>
      </c>
      <c r="BG361" s="192">
        <f>IF(N361="zákl. přenesená",J361,0)</f>
        <v>0</v>
      </c>
      <c r="BH361" s="192">
        <f>IF(N361="sníž. přenesená",J361,0)</f>
        <v>0</v>
      </c>
      <c r="BI361" s="192">
        <f>IF(N361="nulová",J361,0)</f>
        <v>0</v>
      </c>
      <c r="BJ361" s="19" t="s">
        <v>80</v>
      </c>
      <c r="BK361" s="192">
        <f>ROUND(I361*H361,2)</f>
        <v>0</v>
      </c>
      <c r="BL361" s="19" t="s">
        <v>143</v>
      </c>
      <c r="BM361" s="191" t="s">
        <v>574</v>
      </c>
    </row>
    <row r="362" spans="1:65" s="2" customFormat="1" ht="11.25">
      <c r="A362" s="36"/>
      <c r="B362" s="37"/>
      <c r="C362" s="38"/>
      <c r="D362" s="193" t="s">
        <v>150</v>
      </c>
      <c r="E362" s="38"/>
      <c r="F362" s="194" t="s">
        <v>575</v>
      </c>
      <c r="G362" s="38"/>
      <c r="H362" s="38"/>
      <c r="I362" s="195"/>
      <c r="J362" s="38"/>
      <c r="K362" s="38"/>
      <c r="L362" s="41"/>
      <c r="M362" s="196"/>
      <c r="N362" s="197"/>
      <c r="O362" s="66"/>
      <c r="P362" s="66"/>
      <c r="Q362" s="66"/>
      <c r="R362" s="66"/>
      <c r="S362" s="66"/>
      <c r="T362" s="67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T362" s="19" t="s">
        <v>150</v>
      </c>
      <c r="AU362" s="19" t="s">
        <v>82</v>
      </c>
    </row>
    <row r="363" spans="1:65" s="13" customFormat="1" ht="11.25">
      <c r="B363" s="198"/>
      <c r="C363" s="199"/>
      <c r="D363" s="200" t="s">
        <v>191</v>
      </c>
      <c r="E363" s="201" t="s">
        <v>19</v>
      </c>
      <c r="F363" s="202" t="s">
        <v>576</v>
      </c>
      <c r="G363" s="199"/>
      <c r="H363" s="203">
        <v>10</v>
      </c>
      <c r="I363" s="204"/>
      <c r="J363" s="199"/>
      <c r="K363" s="199"/>
      <c r="L363" s="205"/>
      <c r="M363" s="206"/>
      <c r="N363" s="207"/>
      <c r="O363" s="207"/>
      <c r="P363" s="207"/>
      <c r="Q363" s="207"/>
      <c r="R363" s="207"/>
      <c r="S363" s="207"/>
      <c r="T363" s="208"/>
      <c r="AT363" s="209" t="s">
        <v>191</v>
      </c>
      <c r="AU363" s="209" t="s">
        <v>82</v>
      </c>
      <c r="AV363" s="13" t="s">
        <v>82</v>
      </c>
      <c r="AW363" s="13" t="s">
        <v>35</v>
      </c>
      <c r="AX363" s="13" t="s">
        <v>73</v>
      </c>
      <c r="AY363" s="209" t="s">
        <v>137</v>
      </c>
    </row>
    <row r="364" spans="1:65" s="13" customFormat="1" ht="11.25">
      <c r="B364" s="198"/>
      <c r="C364" s="199"/>
      <c r="D364" s="200" t="s">
        <v>191</v>
      </c>
      <c r="E364" s="201" t="s">
        <v>19</v>
      </c>
      <c r="F364" s="202" t="s">
        <v>577</v>
      </c>
      <c r="G364" s="199"/>
      <c r="H364" s="203">
        <v>12</v>
      </c>
      <c r="I364" s="204"/>
      <c r="J364" s="199"/>
      <c r="K364" s="199"/>
      <c r="L364" s="205"/>
      <c r="M364" s="206"/>
      <c r="N364" s="207"/>
      <c r="O364" s="207"/>
      <c r="P364" s="207"/>
      <c r="Q364" s="207"/>
      <c r="R364" s="207"/>
      <c r="S364" s="207"/>
      <c r="T364" s="208"/>
      <c r="AT364" s="209" t="s">
        <v>191</v>
      </c>
      <c r="AU364" s="209" t="s">
        <v>82</v>
      </c>
      <c r="AV364" s="13" t="s">
        <v>82</v>
      </c>
      <c r="AW364" s="13" t="s">
        <v>35</v>
      </c>
      <c r="AX364" s="13" t="s">
        <v>73</v>
      </c>
      <c r="AY364" s="209" t="s">
        <v>137</v>
      </c>
    </row>
    <row r="365" spans="1:65" s="14" customFormat="1" ht="11.25">
      <c r="B365" s="210"/>
      <c r="C365" s="211"/>
      <c r="D365" s="200" t="s">
        <v>191</v>
      </c>
      <c r="E365" s="212" t="s">
        <v>19</v>
      </c>
      <c r="F365" s="213" t="s">
        <v>193</v>
      </c>
      <c r="G365" s="211"/>
      <c r="H365" s="214">
        <v>22</v>
      </c>
      <c r="I365" s="215"/>
      <c r="J365" s="211"/>
      <c r="K365" s="211"/>
      <c r="L365" s="216"/>
      <c r="M365" s="217"/>
      <c r="N365" s="218"/>
      <c r="O365" s="218"/>
      <c r="P365" s="218"/>
      <c r="Q365" s="218"/>
      <c r="R365" s="218"/>
      <c r="S365" s="218"/>
      <c r="T365" s="219"/>
      <c r="AT365" s="220" t="s">
        <v>191</v>
      </c>
      <c r="AU365" s="220" t="s">
        <v>82</v>
      </c>
      <c r="AV365" s="14" t="s">
        <v>143</v>
      </c>
      <c r="AW365" s="14" t="s">
        <v>35</v>
      </c>
      <c r="AX365" s="14" t="s">
        <v>80</v>
      </c>
      <c r="AY365" s="220" t="s">
        <v>137</v>
      </c>
    </row>
    <row r="366" spans="1:65" s="2" customFormat="1" ht="16.5" customHeight="1">
      <c r="A366" s="36"/>
      <c r="B366" s="37"/>
      <c r="C366" s="221" t="s">
        <v>578</v>
      </c>
      <c r="D366" s="221" t="s">
        <v>269</v>
      </c>
      <c r="E366" s="222" t="s">
        <v>579</v>
      </c>
      <c r="F366" s="223" t="s">
        <v>580</v>
      </c>
      <c r="G366" s="224" t="s">
        <v>171</v>
      </c>
      <c r="H366" s="225">
        <v>22</v>
      </c>
      <c r="I366" s="226"/>
      <c r="J366" s="227">
        <f>ROUND(I366*H366,2)</f>
        <v>0</v>
      </c>
      <c r="K366" s="223" t="s">
        <v>148</v>
      </c>
      <c r="L366" s="228"/>
      <c r="M366" s="229" t="s">
        <v>19</v>
      </c>
      <c r="N366" s="230" t="s">
        <v>44</v>
      </c>
      <c r="O366" s="66"/>
      <c r="P366" s="189">
        <f>O366*H366</f>
        <v>0</v>
      </c>
      <c r="Q366" s="189">
        <v>2.4830000000000001E-2</v>
      </c>
      <c r="R366" s="189">
        <f>Q366*H366</f>
        <v>0.54626000000000008</v>
      </c>
      <c r="S366" s="189">
        <v>0</v>
      </c>
      <c r="T366" s="190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191" t="s">
        <v>174</v>
      </c>
      <c r="AT366" s="191" t="s">
        <v>269</v>
      </c>
      <c r="AU366" s="191" t="s">
        <v>82</v>
      </c>
      <c r="AY366" s="19" t="s">
        <v>137</v>
      </c>
      <c r="BE366" s="192">
        <f>IF(N366="základní",J366,0)</f>
        <v>0</v>
      </c>
      <c r="BF366" s="192">
        <f>IF(N366="snížená",J366,0)</f>
        <v>0</v>
      </c>
      <c r="BG366" s="192">
        <f>IF(N366="zákl. přenesená",J366,0)</f>
        <v>0</v>
      </c>
      <c r="BH366" s="192">
        <f>IF(N366="sníž. přenesená",J366,0)</f>
        <v>0</v>
      </c>
      <c r="BI366" s="192">
        <f>IF(N366="nulová",J366,0)</f>
        <v>0</v>
      </c>
      <c r="BJ366" s="19" t="s">
        <v>80</v>
      </c>
      <c r="BK366" s="192">
        <f>ROUND(I366*H366,2)</f>
        <v>0</v>
      </c>
      <c r="BL366" s="19" t="s">
        <v>143</v>
      </c>
      <c r="BM366" s="191" t="s">
        <v>581</v>
      </c>
    </row>
    <row r="367" spans="1:65" s="13" customFormat="1" ht="11.25">
      <c r="B367" s="198"/>
      <c r="C367" s="199"/>
      <c r="D367" s="200" t="s">
        <v>191</v>
      </c>
      <c r="E367" s="201" t="s">
        <v>19</v>
      </c>
      <c r="F367" s="202" t="s">
        <v>576</v>
      </c>
      <c r="G367" s="199"/>
      <c r="H367" s="203">
        <v>10</v>
      </c>
      <c r="I367" s="204"/>
      <c r="J367" s="199"/>
      <c r="K367" s="199"/>
      <c r="L367" s="205"/>
      <c r="M367" s="206"/>
      <c r="N367" s="207"/>
      <c r="O367" s="207"/>
      <c r="P367" s="207"/>
      <c r="Q367" s="207"/>
      <c r="R367" s="207"/>
      <c r="S367" s="207"/>
      <c r="T367" s="208"/>
      <c r="AT367" s="209" t="s">
        <v>191</v>
      </c>
      <c r="AU367" s="209" t="s">
        <v>82</v>
      </c>
      <c r="AV367" s="13" t="s">
        <v>82</v>
      </c>
      <c r="AW367" s="13" t="s">
        <v>35</v>
      </c>
      <c r="AX367" s="13" t="s">
        <v>73</v>
      </c>
      <c r="AY367" s="209" t="s">
        <v>137</v>
      </c>
    </row>
    <row r="368" spans="1:65" s="13" customFormat="1" ht="11.25">
      <c r="B368" s="198"/>
      <c r="C368" s="199"/>
      <c r="D368" s="200" t="s">
        <v>191</v>
      </c>
      <c r="E368" s="201" t="s">
        <v>19</v>
      </c>
      <c r="F368" s="202" t="s">
        <v>577</v>
      </c>
      <c r="G368" s="199"/>
      <c r="H368" s="203">
        <v>12</v>
      </c>
      <c r="I368" s="204"/>
      <c r="J368" s="199"/>
      <c r="K368" s="199"/>
      <c r="L368" s="205"/>
      <c r="M368" s="206"/>
      <c r="N368" s="207"/>
      <c r="O368" s="207"/>
      <c r="P368" s="207"/>
      <c r="Q368" s="207"/>
      <c r="R368" s="207"/>
      <c r="S368" s="207"/>
      <c r="T368" s="208"/>
      <c r="AT368" s="209" t="s">
        <v>191</v>
      </c>
      <c r="AU368" s="209" t="s">
        <v>82</v>
      </c>
      <c r="AV368" s="13" t="s">
        <v>82</v>
      </c>
      <c r="AW368" s="13" t="s">
        <v>35</v>
      </c>
      <c r="AX368" s="13" t="s">
        <v>73</v>
      </c>
      <c r="AY368" s="209" t="s">
        <v>137</v>
      </c>
    </row>
    <row r="369" spans="1:65" s="14" customFormat="1" ht="11.25">
      <c r="B369" s="210"/>
      <c r="C369" s="211"/>
      <c r="D369" s="200" t="s">
        <v>191</v>
      </c>
      <c r="E369" s="212" t="s">
        <v>19</v>
      </c>
      <c r="F369" s="213" t="s">
        <v>193</v>
      </c>
      <c r="G369" s="211"/>
      <c r="H369" s="214">
        <v>22</v>
      </c>
      <c r="I369" s="215"/>
      <c r="J369" s="211"/>
      <c r="K369" s="211"/>
      <c r="L369" s="216"/>
      <c r="M369" s="217"/>
      <c r="N369" s="218"/>
      <c r="O369" s="218"/>
      <c r="P369" s="218"/>
      <c r="Q369" s="218"/>
      <c r="R369" s="218"/>
      <c r="S369" s="218"/>
      <c r="T369" s="219"/>
      <c r="AT369" s="220" t="s">
        <v>191</v>
      </c>
      <c r="AU369" s="220" t="s">
        <v>82</v>
      </c>
      <c r="AV369" s="14" t="s">
        <v>143</v>
      </c>
      <c r="AW369" s="14" t="s">
        <v>35</v>
      </c>
      <c r="AX369" s="14" t="s">
        <v>80</v>
      </c>
      <c r="AY369" s="220" t="s">
        <v>137</v>
      </c>
    </row>
    <row r="370" spans="1:65" s="2" customFormat="1" ht="33" customHeight="1">
      <c r="A370" s="36"/>
      <c r="B370" s="37"/>
      <c r="C370" s="180" t="s">
        <v>582</v>
      </c>
      <c r="D370" s="180" t="s">
        <v>139</v>
      </c>
      <c r="E370" s="181" t="s">
        <v>583</v>
      </c>
      <c r="F370" s="182" t="s">
        <v>584</v>
      </c>
      <c r="G370" s="183" t="s">
        <v>171</v>
      </c>
      <c r="H370" s="184">
        <v>44</v>
      </c>
      <c r="I370" s="185"/>
      <c r="J370" s="186">
        <f>ROUND(I370*H370,2)</f>
        <v>0</v>
      </c>
      <c r="K370" s="182" t="s">
        <v>148</v>
      </c>
      <c r="L370" s="41"/>
      <c r="M370" s="187" t="s">
        <v>19</v>
      </c>
      <c r="N370" s="188" t="s">
        <v>44</v>
      </c>
      <c r="O370" s="66"/>
      <c r="P370" s="189">
        <f>O370*H370</f>
        <v>0</v>
      </c>
      <c r="Q370" s="189">
        <v>6.0999999999999997E-4</v>
      </c>
      <c r="R370" s="189">
        <f>Q370*H370</f>
        <v>2.6839999999999999E-2</v>
      </c>
      <c r="S370" s="189">
        <v>0</v>
      </c>
      <c r="T370" s="190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191" t="s">
        <v>143</v>
      </c>
      <c r="AT370" s="191" t="s">
        <v>139</v>
      </c>
      <c r="AU370" s="191" t="s">
        <v>82</v>
      </c>
      <c r="AY370" s="19" t="s">
        <v>137</v>
      </c>
      <c r="BE370" s="192">
        <f>IF(N370="základní",J370,0)</f>
        <v>0</v>
      </c>
      <c r="BF370" s="192">
        <f>IF(N370="snížená",J370,0)</f>
        <v>0</v>
      </c>
      <c r="BG370" s="192">
        <f>IF(N370="zákl. přenesená",J370,0)</f>
        <v>0</v>
      </c>
      <c r="BH370" s="192">
        <f>IF(N370="sníž. přenesená",J370,0)</f>
        <v>0</v>
      </c>
      <c r="BI370" s="192">
        <f>IF(N370="nulová",J370,0)</f>
        <v>0</v>
      </c>
      <c r="BJ370" s="19" t="s">
        <v>80</v>
      </c>
      <c r="BK370" s="192">
        <f>ROUND(I370*H370,2)</f>
        <v>0</v>
      </c>
      <c r="BL370" s="19" t="s">
        <v>143</v>
      </c>
      <c r="BM370" s="191" t="s">
        <v>585</v>
      </c>
    </row>
    <row r="371" spans="1:65" s="2" customFormat="1" ht="11.25">
      <c r="A371" s="36"/>
      <c r="B371" s="37"/>
      <c r="C371" s="38"/>
      <c r="D371" s="193" t="s">
        <v>150</v>
      </c>
      <c r="E371" s="38"/>
      <c r="F371" s="194" t="s">
        <v>586</v>
      </c>
      <c r="G371" s="38"/>
      <c r="H371" s="38"/>
      <c r="I371" s="195"/>
      <c r="J371" s="38"/>
      <c r="K371" s="38"/>
      <c r="L371" s="41"/>
      <c r="M371" s="196"/>
      <c r="N371" s="197"/>
      <c r="O371" s="66"/>
      <c r="P371" s="66"/>
      <c r="Q371" s="66"/>
      <c r="R371" s="66"/>
      <c r="S371" s="66"/>
      <c r="T371" s="67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T371" s="19" t="s">
        <v>150</v>
      </c>
      <c r="AU371" s="19" t="s">
        <v>82</v>
      </c>
    </row>
    <row r="372" spans="1:65" s="13" customFormat="1" ht="11.25">
      <c r="B372" s="198"/>
      <c r="C372" s="199"/>
      <c r="D372" s="200" t="s">
        <v>191</v>
      </c>
      <c r="E372" s="201" t="s">
        <v>19</v>
      </c>
      <c r="F372" s="202" t="s">
        <v>587</v>
      </c>
      <c r="G372" s="199"/>
      <c r="H372" s="203">
        <v>14</v>
      </c>
      <c r="I372" s="204"/>
      <c r="J372" s="199"/>
      <c r="K372" s="199"/>
      <c r="L372" s="205"/>
      <c r="M372" s="206"/>
      <c r="N372" s="207"/>
      <c r="O372" s="207"/>
      <c r="P372" s="207"/>
      <c r="Q372" s="207"/>
      <c r="R372" s="207"/>
      <c r="S372" s="207"/>
      <c r="T372" s="208"/>
      <c r="AT372" s="209" t="s">
        <v>191</v>
      </c>
      <c r="AU372" s="209" t="s">
        <v>82</v>
      </c>
      <c r="AV372" s="13" t="s">
        <v>82</v>
      </c>
      <c r="AW372" s="13" t="s">
        <v>35</v>
      </c>
      <c r="AX372" s="13" t="s">
        <v>73</v>
      </c>
      <c r="AY372" s="209" t="s">
        <v>137</v>
      </c>
    </row>
    <row r="373" spans="1:65" s="13" customFormat="1" ht="11.25">
      <c r="B373" s="198"/>
      <c r="C373" s="199"/>
      <c r="D373" s="200" t="s">
        <v>191</v>
      </c>
      <c r="E373" s="201" t="s">
        <v>19</v>
      </c>
      <c r="F373" s="202" t="s">
        <v>588</v>
      </c>
      <c r="G373" s="199"/>
      <c r="H373" s="203">
        <v>30</v>
      </c>
      <c r="I373" s="204"/>
      <c r="J373" s="199"/>
      <c r="K373" s="199"/>
      <c r="L373" s="205"/>
      <c r="M373" s="206"/>
      <c r="N373" s="207"/>
      <c r="O373" s="207"/>
      <c r="P373" s="207"/>
      <c r="Q373" s="207"/>
      <c r="R373" s="207"/>
      <c r="S373" s="207"/>
      <c r="T373" s="208"/>
      <c r="AT373" s="209" t="s">
        <v>191</v>
      </c>
      <c r="AU373" s="209" t="s">
        <v>82</v>
      </c>
      <c r="AV373" s="13" t="s">
        <v>82</v>
      </c>
      <c r="AW373" s="13" t="s">
        <v>35</v>
      </c>
      <c r="AX373" s="13" t="s">
        <v>73</v>
      </c>
      <c r="AY373" s="209" t="s">
        <v>137</v>
      </c>
    </row>
    <row r="374" spans="1:65" s="14" customFormat="1" ht="11.25">
      <c r="B374" s="210"/>
      <c r="C374" s="211"/>
      <c r="D374" s="200" t="s">
        <v>191</v>
      </c>
      <c r="E374" s="212" t="s">
        <v>19</v>
      </c>
      <c r="F374" s="213" t="s">
        <v>193</v>
      </c>
      <c r="G374" s="211"/>
      <c r="H374" s="214">
        <v>44</v>
      </c>
      <c r="I374" s="215"/>
      <c r="J374" s="211"/>
      <c r="K374" s="211"/>
      <c r="L374" s="216"/>
      <c r="M374" s="217"/>
      <c r="N374" s="218"/>
      <c r="O374" s="218"/>
      <c r="P374" s="218"/>
      <c r="Q374" s="218"/>
      <c r="R374" s="218"/>
      <c r="S374" s="218"/>
      <c r="T374" s="219"/>
      <c r="AT374" s="220" t="s">
        <v>191</v>
      </c>
      <c r="AU374" s="220" t="s">
        <v>82</v>
      </c>
      <c r="AV374" s="14" t="s">
        <v>143</v>
      </c>
      <c r="AW374" s="14" t="s">
        <v>35</v>
      </c>
      <c r="AX374" s="14" t="s">
        <v>80</v>
      </c>
      <c r="AY374" s="220" t="s">
        <v>137</v>
      </c>
    </row>
    <row r="375" spans="1:65" s="2" customFormat="1" ht="16.5" customHeight="1">
      <c r="A375" s="36"/>
      <c r="B375" s="37"/>
      <c r="C375" s="180" t="s">
        <v>589</v>
      </c>
      <c r="D375" s="180" t="s">
        <v>139</v>
      </c>
      <c r="E375" s="181" t="s">
        <v>590</v>
      </c>
      <c r="F375" s="182" t="s">
        <v>591</v>
      </c>
      <c r="G375" s="183" t="s">
        <v>171</v>
      </c>
      <c r="H375" s="184">
        <v>44</v>
      </c>
      <c r="I375" s="185"/>
      <c r="J375" s="186">
        <f>ROUND(I375*H375,2)</f>
        <v>0</v>
      </c>
      <c r="K375" s="182" t="s">
        <v>148</v>
      </c>
      <c r="L375" s="41"/>
      <c r="M375" s="187" t="s">
        <v>19</v>
      </c>
      <c r="N375" s="188" t="s">
        <v>44</v>
      </c>
      <c r="O375" s="66"/>
      <c r="P375" s="189">
        <f>O375*H375</f>
        <v>0</v>
      </c>
      <c r="Q375" s="189">
        <v>0</v>
      </c>
      <c r="R375" s="189">
        <f>Q375*H375</f>
        <v>0</v>
      </c>
      <c r="S375" s="189">
        <v>0</v>
      </c>
      <c r="T375" s="190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91" t="s">
        <v>143</v>
      </c>
      <c r="AT375" s="191" t="s">
        <v>139</v>
      </c>
      <c r="AU375" s="191" t="s">
        <v>82</v>
      </c>
      <c r="AY375" s="19" t="s">
        <v>137</v>
      </c>
      <c r="BE375" s="192">
        <f>IF(N375="základní",J375,0)</f>
        <v>0</v>
      </c>
      <c r="BF375" s="192">
        <f>IF(N375="snížená",J375,0)</f>
        <v>0</v>
      </c>
      <c r="BG375" s="192">
        <f>IF(N375="zákl. přenesená",J375,0)</f>
        <v>0</v>
      </c>
      <c r="BH375" s="192">
        <f>IF(N375="sníž. přenesená",J375,0)</f>
        <v>0</v>
      </c>
      <c r="BI375" s="192">
        <f>IF(N375="nulová",J375,0)</f>
        <v>0</v>
      </c>
      <c r="BJ375" s="19" t="s">
        <v>80</v>
      </c>
      <c r="BK375" s="192">
        <f>ROUND(I375*H375,2)</f>
        <v>0</v>
      </c>
      <c r="BL375" s="19" t="s">
        <v>143</v>
      </c>
      <c r="BM375" s="191" t="s">
        <v>592</v>
      </c>
    </row>
    <row r="376" spans="1:65" s="2" customFormat="1" ht="11.25">
      <c r="A376" s="36"/>
      <c r="B376" s="37"/>
      <c r="C376" s="38"/>
      <c r="D376" s="193" t="s">
        <v>150</v>
      </c>
      <c r="E376" s="38"/>
      <c r="F376" s="194" t="s">
        <v>593</v>
      </c>
      <c r="G376" s="38"/>
      <c r="H376" s="38"/>
      <c r="I376" s="195"/>
      <c r="J376" s="38"/>
      <c r="K376" s="38"/>
      <c r="L376" s="41"/>
      <c r="M376" s="196"/>
      <c r="N376" s="197"/>
      <c r="O376" s="66"/>
      <c r="P376" s="66"/>
      <c r="Q376" s="66"/>
      <c r="R376" s="66"/>
      <c r="S376" s="66"/>
      <c r="T376" s="67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9" t="s">
        <v>150</v>
      </c>
      <c r="AU376" s="19" t="s">
        <v>82</v>
      </c>
    </row>
    <row r="377" spans="1:65" s="13" customFormat="1" ht="11.25">
      <c r="B377" s="198"/>
      <c r="C377" s="199"/>
      <c r="D377" s="200" t="s">
        <v>191</v>
      </c>
      <c r="E377" s="201" t="s">
        <v>19</v>
      </c>
      <c r="F377" s="202" t="s">
        <v>587</v>
      </c>
      <c r="G377" s="199"/>
      <c r="H377" s="203">
        <v>14</v>
      </c>
      <c r="I377" s="204"/>
      <c r="J377" s="199"/>
      <c r="K377" s="199"/>
      <c r="L377" s="205"/>
      <c r="M377" s="206"/>
      <c r="N377" s="207"/>
      <c r="O377" s="207"/>
      <c r="P377" s="207"/>
      <c r="Q377" s="207"/>
      <c r="R377" s="207"/>
      <c r="S377" s="207"/>
      <c r="T377" s="208"/>
      <c r="AT377" s="209" t="s">
        <v>191</v>
      </c>
      <c r="AU377" s="209" t="s">
        <v>82</v>
      </c>
      <c r="AV377" s="13" t="s">
        <v>82</v>
      </c>
      <c r="AW377" s="13" t="s">
        <v>35</v>
      </c>
      <c r="AX377" s="13" t="s">
        <v>73</v>
      </c>
      <c r="AY377" s="209" t="s">
        <v>137</v>
      </c>
    </row>
    <row r="378" spans="1:65" s="13" customFormat="1" ht="11.25">
      <c r="B378" s="198"/>
      <c r="C378" s="199"/>
      <c r="D378" s="200" t="s">
        <v>191</v>
      </c>
      <c r="E378" s="201" t="s">
        <v>19</v>
      </c>
      <c r="F378" s="202" t="s">
        <v>588</v>
      </c>
      <c r="G378" s="199"/>
      <c r="H378" s="203">
        <v>30</v>
      </c>
      <c r="I378" s="204"/>
      <c r="J378" s="199"/>
      <c r="K378" s="199"/>
      <c r="L378" s="205"/>
      <c r="M378" s="206"/>
      <c r="N378" s="207"/>
      <c r="O378" s="207"/>
      <c r="P378" s="207"/>
      <c r="Q378" s="207"/>
      <c r="R378" s="207"/>
      <c r="S378" s="207"/>
      <c r="T378" s="208"/>
      <c r="AT378" s="209" t="s">
        <v>191</v>
      </c>
      <c r="AU378" s="209" t="s">
        <v>82</v>
      </c>
      <c r="AV378" s="13" t="s">
        <v>82</v>
      </c>
      <c r="AW378" s="13" t="s">
        <v>35</v>
      </c>
      <c r="AX378" s="13" t="s">
        <v>73</v>
      </c>
      <c r="AY378" s="209" t="s">
        <v>137</v>
      </c>
    </row>
    <row r="379" spans="1:65" s="14" customFormat="1" ht="11.25">
      <c r="B379" s="210"/>
      <c r="C379" s="211"/>
      <c r="D379" s="200" t="s">
        <v>191</v>
      </c>
      <c r="E379" s="212" t="s">
        <v>19</v>
      </c>
      <c r="F379" s="213" t="s">
        <v>193</v>
      </c>
      <c r="G379" s="211"/>
      <c r="H379" s="214">
        <v>44</v>
      </c>
      <c r="I379" s="215"/>
      <c r="J379" s="211"/>
      <c r="K379" s="211"/>
      <c r="L379" s="216"/>
      <c r="M379" s="217"/>
      <c r="N379" s="218"/>
      <c r="O379" s="218"/>
      <c r="P379" s="218"/>
      <c r="Q379" s="218"/>
      <c r="R379" s="218"/>
      <c r="S379" s="218"/>
      <c r="T379" s="219"/>
      <c r="AT379" s="220" t="s">
        <v>191</v>
      </c>
      <c r="AU379" s="220" t="s">
        <v>82</v>
      </c>
      <c r="AV379" s="14" t="s">
        <v>143</v>
      </c>
      <c r="AW379" s="14" t="s">
        <v>35</v>
      </c>
      <c r="AX379" s="14" t="s">
        <v>80</v>
      </c>
      <c r="AY379" s="220" t="s">
        <v>137</v>
      </c>
    </row>
    <row r="380" spans="1:65" s="2" customFormat="1" ht="44.25" customHeight="1">
      <c r="A380" s="36"/>
      <c r="B380" s="37"/>
      <c r="C380" s="180" t="s">
        <v>594</v>
      </c>
      <c r="D380" s="180" t="s">
        <v>139</v>
      </c>
      <c r="E380" s="181" t="s">
        <v>595</v>
      </c>
      <c r="F380" s="182" t="s">
        <v>596</v>
      </c>
      <c r="G380" s="183" t="s">
        <v>171</v>
      </c>
      <c r="H380" s="184">
        <v>429.5</v>
      </c>
      <c r="I380" s="185"/>
      <c r="J380" s="186">
        <f>ROUND(I380*H380,2)</f>
        <v>0</v>
      </c>
      <c r="K380" s="182" t="s">
        <v>148</v>
      </c>
      <c r="L380" s="41"/>
      <c r="M380" s="187" t="s">
        <v>19</v>
      </c>
      <c r="N380" s="188" t="s">
        <v>44</v>
      </c>
      <c r="O380" s="66"/>
      <c r="P380" s="189">
        <f>O380*H380</f>
        <v>0</v>
      </c>
      <c r="Q380" s="189">
        <v>0</v>
      </c>
      <c r="R380" s="189">
        <f>Q380*H380</f>
        <v>0</v>
      </c>
      <c r="S380" s="189">
        <v>0.32400000000000001</v>
      </c>
      <c r="T380" s="190">
        <f>S380*H380</f>
        <v>139.15800000000002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91" t="s">
        <v>143</v>
      </c>
      <c r="AT380" s="191" t="s">
        <v>139</v>
      </c>
      <c r="AU380" s="191" t="s">
        <v>82</v>
      </c>
      <c r="AY380" s="19" t="s">
        <v>137</v>
      </c>
      <c r="BE380" s="192">
        <f>IF(N380="základní",J380,0)</f>
        <v>0</v>
      </c>
      <c r="BF380" s="192">
        <f>IF(N380="snížená",J380,0)</f>
        <v>0</v>
      </c>
      <c r="BG380" s="192">
        <f>IF(N380="zákl. přenesená",J380,0)</f>
        <v>0</v>
      </c>
      <c r="BH380" s="192">
        <f>IF(N380="sníž. přenesená",J380,0)</f>
        <v>0</v>
      </c>
      <c r="BI380" s="192">
        <f>IF(N380="nulová",J380,0)</f>
        <v>0</v>
      </c>
      <c r="BJ380" s="19" t="s">
        <v>80</v>
      </c>
      <c r="BK380" s="192">
        <f>ROUND(I380*H380,2)</f>
        <v>0</v>
      </c>
      <c r="BL380" s="19" t="s">
        <v>143</v>
      </c>
      <c r="BM380" s="191" t="s">
        <v>597</v>
      </c>
    </row>
    <row r="381" spans="1:65" s="2" customFormat="1" ht="11.25">
      <c r="A381" s="36"/>
      <c r="B381" s="37"/>
      <c r="C381" s="38"/>
      <c r="D381" s="193" t="s">
        <v>150</v>
      </c>
      <c r="E381" s="38"/>
      <c r="F381" s="194" t="s">
        <v>598</v>
      </c>
      <c r="G381" s="38"/>
      <c r="H381" s="38"/>
      <c r="I381" s="195"/>
      <c r="J381" s="38"/>
      <c r="K381" s="38"/>
      <c r="L381" s="41"/>
      <c r="M381" s="196"/>
      <c r="N381" s="197"/>
      <c r="O381" s="66"/>
      <c r="P381" s="66"/>
      <c r="Q381" s="66"/>
      <c r="R381" s="66"/>
      <c r="S381" s="66"/>
      <c r="T381" s="67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9" t="s">
        <v>150</v>
      </c>
      <c r="AU381" s="19" t="s">
        <v>82</v>
      </c>
    </row>
    <row r="382" spans="1:65" s="13" customFormat="1" ht="11.25">
      <c r="B382" s="198"/>
      <c r="C382" s="199"/>
      <c r="D382" s="200" t="s">
        <v>191</v>
      </c>
      <c r="E382" s="201" t="s">
        <v>19</v>
      </c>
      <c r="F382" s="202" t="s">
        <v>599</v>
      </c>
      <c r="G382" s="199"/>
      <c r="H382" s="203">
        <v>385</v>
      </c>
      <c r="I382" s="204"/>
      <c r="J382" s="199"/>
      <c r="K382" s="199"/>
      <c r="L382" s="205"/>
      <c r="M382" s="206"/>
      <c r="N382" s="207"/>
      <c r="O382" s="207"/>
      <c r="P382" s="207"/>
      <c r="Q382" s="207"/>
      <c r="R382" s="207"/>
      <c r="S382" s="207"/>
      <c r="T382" s="208"/>
      <c r="AT382" s="209" t="s">
        <v>191</v>
      </c>
      <c r="AU382" s="209" t="s">
        <v>82</v>
      </c>
      <c r="AV382" s="13" t="s">
        <v>82</v>
      </c>
      <c r="AW382" s="13" t="s">
        <v>35</v>
      </c>
      <c r="AX382" s="13" t="s">
        <v>73</v>
      </c>
      <c r="AY382" s="209" t="s">
        <v>137</v>
      </c>
    </row>
    <row r="383" spans="1:65" s="13" customFormat="1" ht="11.25">
      <c r="B383" s="198"/>
      <c r="C383" s="199"/>
      <c r="D383" s="200" t="s">
        <v>191</v>
      </c>
      <c r="E383" s="201" t="s">
        <v>19</v>
      </c>
      <c r="F383" s="202" t="s">
        <v>600</v>
      </c>
      <c r="G383" s="199"/>
      <c r="H383" s="203">
        <v>4.5</v>
      </c>
      <c r="I383" s="204"/>
      <c r="J383" s="199"/>
      <c r="K383" s="199"/>
      <c r="L383" s="205"/>
      <c r="M383" s="206"/>
      <c r="N383" s="207"/>
      <c r="O383" s="207"/>
      <c r="P383" s="207"/>
      <c r="Q383" s="207"/>
      <c r="R383" s="207"/>
      <c r="S383" s="207"/>
      <c r="T383" s="208"/>
      <c r="AT383" s="209" t="s">
        <v>191</v>
      </c>
      <c r="AU383" s="209" t="s">
        <v>82</v>
      </c>
      <c r="AV383" s="13" t="s">
        <v>82</v>
      </c>
      <c r="AW383" s="13" t="s">
        <v>35</v>
      </c>
      <c r="AX383" s="13" t="s">
        <v>73</v>
      </c>
      <c r="AY383" s="209" t="s">
        <v>137</v>
      </c>
    </row>
    <row r="384" spans="1:65" s="13" customFormat="1" ht="11.25">
      <c r="B384" s="198"/>
      <c r="C384" s="199"/>
      <c r="D384" s="200" t="s">
        <v>191</v>
      </c>
      <c r="E384" s="201" t="s">
        <v>19</v>
      </c>
      <c r="F384" s="202" t="s">
        <v>601</v>
      </c>
      <c r="G384" s="199"/>
      <c r="H384" s="203">
        <v>20</v>
      </c>
      <c r="I384" s="204"/>
      <c r="J384" s="199"/>
      <c r="K384" s="199"/>
      <c r="L384" s="205"/>
      <c r="M384" s="206"/>
      <c r="N384" s="207"/>
      <c r="O384" s="207"/>
      <c r="P384" s="207"/>
      <c r="Q384" s="207"/>
      <c r="R384" s="207"/>
      <c r="S384" s="207"/>
      <c r="T384" s="208"/>
      <c r="AT384" s="209" t="s">
        <v>191</v>
      </c>
      <c r="AU384" s="209" t="s">
        <v>82</v>
      </c>
      <c r="AV384" s="13" t="s">
        <v>82</v>
      </c>
      <c r="AW384" s="13" t="s">
        <v>35</v>
      </c>
      <c r="AX384" s="13" t="s">
        <v>73</v>
      </c>
      <c r="AY384" s="209" t="s">
        <v>137</v>
      </c>
    </row>
    <row r="385" spans="1:65" s="13" customFormat="1" ht="11.25">
      <c r="B385" s="198"/>
      <c r="C385" s="199"/>
      <c r="D385" s="200" t="s">
        <v>191</v>
      </c>
      <c r="E385" s="201" t="s">
        <v>19</v>
      </c>
      <c r="F385" s="202" t="s">
        <v>602</v>
      </c>
      <c r="G385" s="199"/>
      <c r="H385" s="203">
        <v>20</v>
      </c>
      <c r="I385" s="204"/>
      <c r="J385" s="199"/>
      <c r="K385" s="199"/>
      <c r="L385" s="205"/>
      <c r="M385" s="206"/>
      <c r="N385" s="207"/>
      <c r="O385" s="207"/>
      <c r="P385" s="207"/>
      <c r="Q385" s="207"/>
      <c r="R385" s="207"/>
      <c r="S385" s="207"/>
      <c r="T385" s="208"/>
      <c r="AT385" s="209" t="s">
        <v>191</v>
      </c>
      <c r="AU385" s="209" t="s">
        <v>82</v>
      </c>
      <c r="AV385" s="13" t="s">
        <v>82</v>
      </c>
      <c r="AW385" s="13" t="s">
        <v>35</v>
      </c>
      <c r="AX385" s="13" t="s">
        <v>73</v>
      </c>
      <c r="AY385" s="209" t="s">
        <v>137</v>
      </c>
    </row>
    <row r="386" spans="1:65" s="14" customFormat="1" ht="11.25">
      <c r="B386" s="210"/>
      <c r="C386" s="211"/>
      <c r="D386" s="200" t="s">
        <v>191</v>
      </c>
      <c r="E386" s="212" t="s">
        <v>19</v>
      </c>
      <c r="F386" s="213" t="s">
        <v>193</v>
      </c>
      <c r="G386" s="211"/>
      <c r="H386" s="214">
        <v>429.5</v>
      </c>
      <c r="I386" s="215"/>
      <c r="J386" s="211"/>
      <c r="K386" s="211"/>
      <c r="L386" s="216"/>
      <c r="M386" s="217"/>
      <c r="N386" s="218"/>
      <c r="O386" s="218"/>
      <c r="P386" s="218"/>
      <c r="Q386" s="218"/>
      <c r="R386" s="218"/>
      <c r="S386" s="218"/>
      <c r="T386" s="219"/>
      <c r="AT386" s="220" t="s">
        <v>191</v>
      </c>
      <c r="AU386" s="220" t="s">
        <v>82</v>
      </c>
      <c r="AV386" s="14" t="s">
        <v>143</v>
      </c>
      <c r="AW386" s="14" t="s">
        <v>35</v>
      </c>
      <c r="AX386" s="14" t="s">
        <v>80</v>
      </c>
      <c r="AY386" s="220" t="s">
        <v>137</v>
      </c>
    </row>
    <row r="387" spans="1:65" s="2" customFormat="1" ht="24.2" customHeight="1">
      <c r="A387" s="36"/>
      <c r="B387" s="37"/>
      <c r="C387" s="180" t="s">
        <v>603</v>
      </c>
      <c r="D387" s="180" t="s">
        <v>139</v>
      </c>
      <c r="E387" s="181" t="s">
        <v>604</v>
      </c>
      <c r="F387" s="182" t="s">
        <v>605</v>
      </c>
      <c r="G387" s="183" t="s">
        <v>171</v>
      </c>
      <c r="H387" s="184">
        <v>11</v>
      </c>
      <c r="I387" s="185"/>
      <c r="J387" s="186">
        <f>ROUND(I387*H387,2)</f>
        <v>0</v>
      </c>
      <c r="K387" s="182" t="s">
        <v>148</v>
      </c>
      <c r="L387" s="41"/>
      <c r="M387" s="187" t="s">
        <v>19</v>
      </c>
      <c r="N387" s="188" t="s">
        <v>44</v>
      </c>
      <c r="O387" s="66"/>
      <c r="P387" s="189">
        <f>O387*H387</f>
        <v>0</v>
      </c>
      <c r="Q387" s="189">
        <v>0</v>
      </c>
      <c r="R387" s="189">
        <f>Q387*H387</f>
        <v>0</v>
      </c>
      <c r="S387" s="189">
        <v>2.0550000000000002</v>
      </c>
      <c r="T387" s="190">
        <f>S387*H387</f>
        <v>22.605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191" t="s">
        <v>143</v>
      </c>
      <c r="AT387" s="191" t="s">
        <v>139</v>
      </c>
      <c r="AU387" s="191" t="s">
        <v>82</v>
      </c>
      <c r="AY387" s="19" t="s">
        <v>137</v>
      </c>
      <c r="BE387" s="192">
        <f>IF(N387="základní",J387,0)</f>
        <v>0</v>
      </c>
      <c r="BF387" s="192">
        <f>IF(N387="snížená",J387,0)</f>
        <v>0</v>
      </c>
      <c r="BG387" s="192">
        <f>IF(N387="zákl. přenesená",J387,0)</f>
        <v>0</v>
      </c>
      <c r="BH387" s="192">
        <f>IF(N387="sníž. přenesená",J387,0)</f>
        <v>0</v>
      </c>
      <c r="BI387" s="192">
        <f>IF(N387="nulová",J387,0)</f>
        <v>0</v>
      </c>
      <c r="BJ387" s="19" t="s">
        <v>80</v>
      </c>
      <c r="BK387" s="192">
        <f>ROUND(I387*H387,2)</f>
        <v>0</v>
      </c>
      <c r="BL387" s="19" t="s">
        <v>143</v>
      </c>
      <c r="BM387" s="191" t="s">
        <v>606</v>
      </c>
    </row>
    <row r="388" spans="1:65" s="2" customFormat="1" ht="11.25">
      <c r="A388" s="36"/>
      <c r="B388" s="37"/>
      <c r="C388" s="38"/>
      <c r="D388" s="193" t="s">
        <v>150</v>
      </c>
      <c r="E388" s="38"/>
      <c r="F388" s="194" t="s">
        <v>607</v>
      </c>
      <c r="G388" s="38"/>
      <c r="H388" s="38"/>
      <c r="I388" s="195"/>
      <c r="J388" s="38"/>
      <c r="K388" s="38"/>
      <c r="L388" s="41"/>
      <c r="M388" s="196"/>
      <c r="N388" s="197"/>
      <c r="O388" s="66"/>
      <c r="P388" s="66"/>
      <c r="Q388" s="66"/>
      <c r="R388" s="66"/>
      <c r="S388" s="66"/>
      <c r="T388" s="67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T388" s="19" t="s">
        <v>150</v>
      </c>
      <c r="AU388" s="19" t="s">
        <v>82</v>
      </c>
    </row>
    <row r="389" spans="1:65" s="13" customFormat="1" ht="11.25">
      <c r="B389" s="198"/>
      <c r="C389" s="199"/>
      <c r="D389" s="200" t="s">
        <v>191</v>
      </c>
      <c r="E389" s="201" t="s">
        <v>19</v>
      </c>
      <c r="F389" s="202" t="s">
        <v>608</v>
      </c>
      <c r="G389" s="199"/>
      <c r="H389" s="203">
        <v>11</v>
      </c>
      <c r="I389" s="204"/>
      <c r="J389" s="199"/>
      <c r="K389" s="199"/>
      <c r="L389" s="205"/>
      <c r="M389" s="206"/>
      <c r="N389" s="207"/>
      <c r="O389" s="207"/>
      <c r="P389" s="207"/>
      <c r="Q389" s="207"/>
      <c r="R389" s="207"/>
      <c r="S389" s="207"/>
      <c r="T389" s="208"/>
      <c r="AT389" s="209" t="s">
        <v>191</v>
      </c>
      <c r="AU389" s="209" t="s">
        <v>82</v>
      </c>
      <c r="AV389" s="13" t="s">
        <v>82</v>
      </c>
      <c r="AW389" s="13" t="s">
        <v>35</v>
      </c>
      <c r="AX389" s="13" t="s">
        <v>80</v>
      </c>
      <c r="AY389" s="209" t="s">
        <v>137</v>
      </c>
    </row>
    <row r="390" spans="1:65" s="12" customFormat="1" ht="22.9" customHeight="1">
      <c r="B390" s="164"/>
      <c r="C390" s="165"/>
      <c r="D390" s="166" t="s">
        <v>72</v>
      </c>
      <c r="E390" s="178" t="s">
        <v>609</v>
      </c>
      <c r="F390" s="178" t="s">
        <v>610</v>
      </c>
      <c r="G390" s="165"/>
      <c r="H390" s="165"/>
      <c r="I390" s="168"/>
      <c r="J390" s="179">
        <f>BK390</f>
        <v>0</v>
      </c>
      <c r="K390" s="165"/>
      <c r="L390" s="170"/>
      <c r="M390" s="171"/>
      <c r="N390" s="172"/>
      <c r="O390" s="172"/>
      <c r="P390" s="173">
        <f>SUM(P391:P397)</f>
        <v>0</v>
      </c>
      <c r="Q390" s="172"/>
      <c r="R390" s="173">
        <f>SUM(R391:R397)</f>
        <v>0</v>
      </c>
      <c r="S390" s="172"/>
      <c r="T390" s="174">
        <f>SUM(T391:T397)</f>
        <v>0</v>
      </c>
      <c r="AR390" s="175" t="s">
        <v>80</v>
      </c>
      <c r="AT390" s="176" t="s">
        <v>72</v>
      </c>
      <c r="AU390" s="176" t="s">
        <v>80</v>
      </c>
      <c r="AY390" s="175" t="s">
        <v>137</v>
      </c>
      <c r="BK390" s="177">
        <f>SUM(BK391:BK397)</f>
        <v>0</v>
      </c>
    </row>
    <row r="391" spans="1:65" s="2" customFormat="1" ht="21.75" customHeight="1">
      <c r="A391" s="36"/>
      <c r="B391" s="37"/>
      <c r="C391" s="180" t="s">
        <v>611</v>
      </c>
      <c r="D391" s="180" t="s">
        <v>139</v>
      </c>
      <c r="E391" s="181" t="s">
        <v>612</v>
      </c>
      <c r="F391" s="182" t="s">
        <v>613</v>
      </c>
      <c r="G391" s="183" t="s">
        <v>326</v>
      </c>
      <c r="H391" s="184">
        <v>161.76300000000001</v>
      </c>
      <c r="I391" s="185"/>
      <c r="J391" s="186">
        <f>ROUND(I391*H391,2)</f>
        <v>0</v>
      </c>
      <c r="K391" s="182" t="s">
        <v>148</v>
      </c>
      <c r="L391" s="41"/>
      <c r="M391" s="187" t="s">
        <v>19</v>
      </c>
      <c r="N391" s="188" t="s">
        <v>44</v>
      </c>
      <c r="O391" s="66"/>
      <c r="P391" s="189">
        <f>O391*H391</f>
        <v>0</v>
      </c>
      <c r="Q391" s="189">
        <v>0</v>
      </c>
      <c r="R391" s="189">
        <f>Q391*H391</f>
        <v>0</v>
      </c>
      <c r="S391" s="189">
        <v>0</v>
      </c>
      <c r="T391" s="190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191" t="s">
        <v>143</v>
      </c>
      <c r="AT391" s="191" t="s">
        <v>139</v>
      </c>
      <c r="AU391" s="191" t="s">
        <v>82</v>
      </c>
      <c r="AY391" s="19" t="s">
        <v>137</v>
      </c>
      <c r="BE391" s="192">
        <f>IF(N391="základní",J391,0)</f>
        <v>0</v>
      </c>
      <c r="BF391" s="192">
        <f>IF(N391="snížená",J391,0)</f>
        <v>0</v>
      </c>
      <c r="BG391" s="192">
        <f>IF(N391="zákl. přenesená",J391,0)</f>
        <v>0</v>
      </c>
      <c r="BH391" s="192">
        <f>IF(N391="sníž. přenesená",J391,0)</f>
        <v>0</v>
      </c>
      <c r="BI391" s="192">
        <f>IF(N391="nulová",J391,0)</f>
        <v>0</v>
      </c>
      <c r="BJ391" s="19" t="s">
        <v>80</v>
      </c>
      <c r="BK391" s="192">
        <f>ROUND(I391*H391,2)</f>
        <v>0</v>
      </c>
      <c r="BL391" s="19" t="s">
        <v>143</v>
      </c>
      <c r="BM391" s="191" t="s">
        <v>614</v>
      </c>
    </row>
    <row r="392" spans="1:65" s="2" customFormat="1" ht="11.25">
      <c r="A392" s="36"/>
      <c r="B392" s="37"/>
      <c r="C392" s="38"/>
      <c r="D392" s="193" t="s">
        <v>150</v>
      </c>
      <c r="E392" s="38"/>
      <c r="F392" s="194" t="s">
        <v>615</v>
      </c>
      <c r="G392" s="38"/>
      <c r="H392" s="38"/>
      <c r="I392" s="195"/>
      <c r="J392" s="38"/>
      <c r="K392" s="38"/>
      <c r="L392" s="41"/>
      <c r="M392" s="196"/>
      <c r="N392" s="197"/>
      <c r="O392" s="66"/>
      <c r="P392" s="66"/>
      <c r="Q392" s="66"/>
      <c r="R392" s="66"/>
      <c r="S392" s="66"/>
      <c r="T392" s="67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9" t="s">
        <v>150</v>
      </c>
      <c r="AU392" s="19" t="s">
        <v>82</v>
      </c>
    </row>
    <row r="393" spans="1:65" s="2" customFormat="1" ht="24.2" customHeight="1">
      <c r="A393" s="36"/>
      <c r="B393" s="37"/>
      <c r="C393" s="180" t="s">
        <v>616</v>
      </c>
      <c r="D393" s="180" t="s">
        <v>139</v>
      </c>
      <c r="E393" s="181" t="s">
        <v>617</v>
      </c>
      <c r="F393" s="182" t="s">
        <v>618</v>
      </c>
      <c r="G393" s="183" t="s">
        <v>326</v>
      </c>
      <c r="H393" s="184">
        <v>361.68</v>
      </c>
      <c r="I393" s="185"/>
      <c r="J393" s="186">
        <f>ROUND(I393*H393,2)</f>
        <v>0</v>
      </c>
      <c r="K393" s="182" t="s">
        <v>148</v>
      </c>
      <c r="L393" s="41"/>
      <c r="M393" s="187" t="s">
        <v>19</v>
      </c>
      <c r="N393" s="188" t="s">
        <v>44</v>
      </c>
      <c r="O393" s="66"/>
      <c r="P393" s="189">
        <f>O393*H393</f>
        <v>0</v>
      </c>
      <c r="Q393" s="189">
        <v>0</v>
      </c>
      <c r="R393" s="189">
        <f>Q393*H393</f>
        <v>0</v>
      </c>
      <c r="S393" s="189">
        <v>0</v>
      </c>
      <c r="T393" s="190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191" t="s">
        <v>143</v>
      </c>
      <c r="AT393" s="191" t="s">
        <v>139</v>
      </c>
      <c r="AU393" s="191" t="s">
        <v>82</v>
      </c>
      <c r="AY393" s="19" t="s">
        <v>137</v>
      </c>
      <c r="BE393" s="192">
        <f>IF(N393="základní",J393,0)</f>
        <v>0</v>
      </c>
      <c r="BF393" s="192">
        <f>IF(N393="snížená",J393,0)</f>
        <v>0</v>
      </c>
      <c r="BG393" s="192">
        <f>IF(N393="zákl. přenesená",J393,0)</f>
        <v>0</v>
      </c>
      <c r="BH393" s="192">
        <f>IF(N393="sníž. přenesená",J393,0)</f>
        <v>0</v>
      </c>
      <c r="BI393" s="192">
        <f>IF(N393="nulová",J393,0)</f>
        <v>0</v>
      </c>
      <c r="BJ393" s="19" t="s">
        <v>80</v>
      </c>
      <c r="BK393" s="192">
        <f>ROUND(I393*H393,2)</f>
        <v>0</v>
      </c>
      <c r="BL393" s="19" t="s">
        <v>143</v>
      </c>
      <c r="BM393" s="191" t="s">
        <v>619</v>
      </c>
    </row>
    <row r="394" spans="1:65" s="2" customFormat="1" ht="11.25">
      <c r="A394" s="36"/>
      <c r="B394" s="37"/>
      <c r="C394" s="38"/>
      <c r="D394" s="193" t="s">
        <v>150</v>
      </c>
      <c r="E394" s="38"/>
      <c r="F394" s="194" t="s">
        <v>620</v>
      </c>
      <c r="G394" s="38"/>
      <c r="H394" s="38"/>
      <c r="I394" s="195"/>
      <c r="J394" s="38"/>
      <c r="K394" s="38"/>
      <c r="L394" s="41"/>
      <c r="M394" s="196"/>
      <c r="N394" s="197"/>
      <c r="O394" s="66"/>
      <c r="P394" s="66"/>
      <c r="Q394" s="66"/>
      <c r="R394" s="66"/>
      <c r="S394" s="66"/>
      <c r="T394" s="67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T394" s="19" t="s">
        <v>150</v>
      </c>
      <c r="AU394" s="19" t="s">
        <v>82</v>
      </c>
    </row>
    <row r="395" spans="1:65" s="13" customFormat="1" ht="11.25">
      <c r="B395" s="198"/>
      <c r="C395" s="199"/>
      <c r="D395" s="200" t="s">
        <v>191</v>
      </c>
      <c r="E395" s="201" t="s">
        <v>19</v>
      </c>
      <c r="F395" s="202" t="s">
        <v>621</v>
      </c>
      <c r="G395" s="199"/>
      <c r="H395" s="203">
        <v>361.68</v>
      </c>
      <c r="I395" s="204"/>
      <c r="J395" s="199"/>
      <c r="K395" s="199"/>
      <c r="L395" s="205"/>
      <c r="M395" s="206"/>
      <c r="N395" s="207"/>
      <c r="O395" s="207"/>
      <c r="P395" s="207"/>
      <c r="Q395" s="207"/>
      <c r="R395" s="207"/>
      <c r="S395" s="207"/>
      <c r="T395" s="208"/>
      <c r="AT395" s="209" t="s">
        <v>191</v>
      </c>
      <c r="AU395" s="209" t="s">
        <v>82</v>
      </c>
      <c r="AV395" s="13" t="s">
        <v>82</v>
      </c>
      <c r="AW395" s="13" t="s">
        <v>35</v>
      </c>
      <c r="AX395" s="13" t="s">
        <v>80</v>
      </c>
      <c r="AY395" s="209" t="s">
        <v>137</v>
      </c>
    </row>
    <row r="396" spans="1:65" s="2" customFormat="1" ht="24.2" customHeight="1">
      <c r="A396" s="36"/>
      <c r="B396" s="37"/>
      <c r="C396" s="180" t="s">
        <v>622</v>
      </c>
      <c r="D396" s="180" t="s">
        <v>139</v>
      </c>
      <c r="E396" s="181" t="s">
        <v>623</v>
      </c>
      <c r="F396" s="182" t="s">
        <v>624</v>
      </c>
      <c r="G396" s="183" t="s">
        <v>326</v>
      </c>
      <c r="H396" s="184">
        <v>161.76300000000001</v>
      </c>
      <c r="I396" s="185"/>
      <c r="J396" s="186">
        <f>ROUND(I396*H396,2)</f>
        <v>0</v>
      </c>
      <c r="K396" s="182" t="s">
        <v>148</v>
      </c>
      <c r="L396" s="41"/>
      <c r="M396" s="187" t="s">
        <v>19</v>
      </c>
      <c r="N396" s="188" t="s">
        <v>44</v>
      </c>
      <c r="O396" s="66"/>
      <c r="P396" s="189">
        <f>O396*H396</f>
        <v>0</v>
      </c>
      <c r="Q396" s="189">
        <v>0</v>
      </c>
      <c r="R396" s="189">
        <f>Q396*H396</f>
        <v>0</v>
      </c>
      <c r="S396" s="189">
        <v>0</v>
      </c>
      <c r="T396" s="190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191" t="s">
        <v>143</v>
      </c>
      <c r="AT396" s="191" t="s">
        <v>139</v>
      </c>
      <c r="AU396" s="191" t="s">
        <v>82</v>
      </c>
      <c r="AY396" s="19" t="s">
        <v>137</v>
      </c>
      <c r="BE396" s="192">
        <f>IF(N396="základní",J396,0)</f>
        <v>0</v>
      </c>
      <c r="BF396" s="192">
        <f>IF(N396="snížená",J396,0)</f>
        <v>0</v>
      </c>
      <c r="BG396" s="192">
        <f>IF(N396="zákl. přenesená",J396,0)</f>
        <v>0</v>
      </c>
      <c r="BH396" s="192">
        <f>IF(N396="sníž. přenesená",J396,0)</f>
        <v>0</v>
      </c>
      <c r="BI396" s="192">
        <f>IF(N396="nulová",J396,0)</f>
        <v>0</v>
      </c>
      <c r="BJ396" s="19" t="s">
        <v>80</v>
      </c>
      <c r="BK396" s="192">
        <f>ROUND(I396*H396,2)</f>
        <v>0</v>
      </c>
      <c r="BL396" s="19" t="s">
        <v>143</v>
      </c>
      <c r="BM396" s="191" t="s">
        <v>625</v>
      </c>
    </row>
    <row r="397" spans="1:65" s="2" customFormat="1" ht="11.25">
      <c r="A397" s="36"/>
      <c r="B397" s="37"/>
      <c r="C397" s="38"/>
      <c r="D397" s="193" t="s">
        <v>150</v>
      </c>
      <c r="E397" s="38"/>
      <c r="F397" s="194" t="s">
        <v>626</v>
      </c>
      <c r="G397" s="38"/>
      <c r="H397" s="38"/>
      <c r="I397" s="195"/>
      <c r="J397" s="38"/>
      <c r="K397" s="38"/>
      <c r="L397" s="41"/>
      <c r="M397" s="196"/>
      <c r="N397" s="197"/>
      <c r="O397" s="66"/>
      <c r="P397" s="66"/>
      <c r="Q397" s="66"/>
      <c r="R397" s="66"/>
      <c r="S397" s="66"/>
      <c r="T397" s="67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T397" s="19" t="s">
        <v>150</v>
      </c>
      <c r="AU397" s="19" t="s">
        <v>82</v>
      </c>
    </row>
    <row r="398" spans="1:65" s="12" customFormat="1" ht="22.9" customHeight="1">
      <c r="B398" s="164"/>
      <c r="C398" s="165"/>
      <c r="D398" s="166" t="s">
        <v>72</v>
      </c>
      <c r="E398" s="178" t="s">
        <v>627</v>
      </c>
      <c r="F398" s="178" t="s">
        <v>628</v>
      </c>
      <c r="G398" s="165"/>
      <c r="H398" s="165"/>
      <c r="I398" s="168"/>
      <c r="J398" s="179">
        <f>BK398</f>
        <v>0</v>
      </c>
      <c r="K398" s="165"/>
      <c r="L398" s="170"/>
      <c r="M398" s="171"/>
      <c r="N398" s="172"/>
      <c r="O398" s="172"/>
      <c r="P398" s="173">
        <f>SUM(P399:P400)</f>
        <v>0</v>
      </c>
      <c r="Q398" s="172"/>
      <c r="R398" s="173">
        <f>SUM(R399:R400)</f>
        <v>0</v>
      </c>
      <c r="S398" s="172"/>
      <c r="T398" s="174">
        <f>SUM(T399:T400)</f>
        <v>0</v>
      </c>
      <c r="AR398" s="175" t="s">
        <v>80</v>
      </c>
      <c r="AT398" s="176" t="s">
        <v>72</v>
      </c>
      <c r="AU398" s="176" t="s">
        <v>80</v>
      </c>
      <c r="AY398" s="175" t="s">
        <v>137</v>
      </c>
      <c r="BK398" s="177">
        <f>SUM(BK399:BK400)</f>
        <v>0</v>
      </c>
    </row>
    <row r="399" spans="1:65" s="2" customFormat="1" ht="24.2" customHeight="1">
      <c r="A399" s="36"/>
      <c r="B399" s="37"/>
      <c r="C399" s="180" t="s">
        <v>629</v>
      </c>
      <c r="D399" s="180" t="s">
        <v>139</v>
      </c>
      <c r="E399" s="181" t="s">
        <v>630</v>
      </c>
      <c r="F399" s="182" t="s">
        <v>631</v>
      </c>
      <c r="G399" s="183" t="s">
        <v>326</v>
      </c>
      <c r="H399" s="184">
        <v>807.24400000000003</v>
      </c>
      <c r="I399" s="185"/>
      <c r="J399" s="186">
        <f>ROUND(I399*H399,2)</f>
        <v>0</v>
      </c>
      <c r="K399" s="182" t="s">
        <v>148</v>
      </c>
      <c r="L399" s="41"/>
      <c r="M399" s="187" t="s">
        <v>19</v>
      </c>
      <c r="N399" s="188" t="s">
        <v>44</v>
      </c>
      <c r="O399" s="66"/>
      <c r="P399" s="189">
        <f>O399*H399</f>
        <v>0</v>
      </c>
      <c r="Q399" s="189">
        <v>0</v>
      </c>
      <c r="R399" s="189">
        <f>Q399*H399</f>
        <v>0</v>
      </c>
      <c r="S399" s="189">
        <v>0</v>
      </c>
      <c r="T399" s="190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191" t="s">
        <v>143</v>
      </c>
      <c r="AT399" s="191" t="s">
        <v>139</v>
      </c>
      <c r="AU399" s="191" t="s">
        <v>82</v>
      </c>
      <c r="AY399" s="19" t="s">
        <v>137</v>
      </c>
      <c r="BE399" s="192">
        <f>IF(N399="základní",J399,0)</f>
        <v>0</v>
      </c>
      <c r="BF399" s="192">
        <f>IF(N399="snížená",J399,0)</f>
        <v>0</v>
      </c>
      <c r="BG399" s="192">
        <f>IF(N399="zákl. přenesená",J399,0)</f>
        <v>0</v>
      </c>
      <c r="BH399" s="192">
        <f>IF(N399="sníž. přenesená",J399,0)</f>
        <v>0</v>
      </c>
      <c r="BI399" s="192">
        <f>IF(N399="nulová",J399,0)</f>
        <v>0</v>
      </c>
      <c r="BJ399" s="19" t="s">
        <v>80</v>
      </c>
      <c r="BK399" s="192">
        <f>ROUND(I399*H399,2)</f>
        <v>0</v>
      </c>
      <c r="BL399" s="19" t="s">
        <v>143</v>
      </c>
      <c r="BM399" s="191" t="s">
        <v>632</v>
      </c>
    </row>
    <row r="400" spans="1:65" s="2" customFormat="1" ht="11.25">
      <c r="A400" s="36"/>
      <c r="B400" s="37"/>
      <c r="C400" s="38"/>
      <c r="D400" s="193" t="s">
        <v>150</v>
      </c>
      <c r="E400" s="38"/>
      <c r="F400" s="194" t="s">
        <v>633</v>
      </c>
      <c r="G400" s="38"/>
      <c r="H400" s="38"/>
      <c r="I400" s="195"/>
      <c r="J400" s="38"/>
      <c r="K400" s="38"/>
      <c r="L400" s="41"/>
      <c r="M400" s="241"/>
      <c r="N400" s="242"/>
      <c r="O400" s="243"/>
      <c r="P400" s="243"/>
      <c r="Q400" s="243"/>
      <c r="R400" s="243"/>
      <c r="S400" s="243"/>
      <c r="T400" s="244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T400" s="19" t="s">
        <v>150</v>
      </c>
      <c r="AU400" s="19" t="s">
        <v>82</v>
      </c>
    </row>
    <row r="401" spans="1:31" s="2" customFormat="1" ht="6.95" customHeight="1">
      <c r="A401" s="36"/>
      <c r="B401" s="49"/>
      <c r="C401" s="50"/>
      <c r="D401" s="50"/>
      <c r="E401" s="50"/>
      <c r="F401" s="50"/>
      <c r="G401" s="50"/>
      <c r="H401" s="50"/>
      <c r="I401" s="50"/>
      <c r="J401" s="50"/>
      <c r="K401" s="50"/>
      <c r="L401" s="41"/>
      <c r="M401" s="36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</row>
  </sheetData>
  <sheetProtection algorithmName="SHA-512" hashValue="KRP6oU7LxFaTLprdC+tJmuG+Y46kwmvyfN5SJlKXQPUG/udx17g1Egmc4mHQ5AS5jfsvvwO5FQtpCEWQRaL3GQ==" saltValue="kzKFIRn84D9wl2QPw1Cl0VA1/Er6LNDd1u4qm1Ldj+DnurwvigPH6zHbmhBmSFay4pSdhxboDlpFMINvkGtO9A==" spinCount="100000" sheet="1" objects="1" scenarios="1" formatColumns="0" formatRows="0" autoFilter="0"/>
  <autoFilter ref="C88:K400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4" r:id="rId1"/>
    <hyperlink ref="F98" r:id="rId2"/>
    <hyperlink ref="F100" r:id="rId3"/>
    <hyperlink ref="F102" r:id="rId4"/>
    <hyperlink ref="F104" r:id="rId5"/>
    <hyperlink ref="F106" r:id="rId6"/>
    <hyperlink ref="F111" r:id="rId7"/>
    <hyperlink ref="F114" r:id="rId8"/>
    <hyperlink ref="F121" r:id="rId9"/>
    <hyperlink ref="F125" r:id="rId10"/>
    <hyperlink ref="F128" r:id="rId11"/>
    <hyperlink ref="F130" r:id="rId12"/>
    <hyperlink ref="F132" r:id="rId13"/>
    <hyperlink ref="F134" r:id="rId14"/>
    <hyperlink ref="F136" r:id="rId15"/>
    <hyperlink ref="F139" r:id="rId16"/>
    <hyperlink ref="F142" r:id="rId17"/>
    <hyperlink ref="F144" r:id="rId18"/>
    <hyperlink ref="F147" r:id="rId19"/>
    <hyperlink ref="F154" r:id="rId20"/>
    <hyperlink ref="F160" r:id="rId21"/>
    <hyperlink ref="F162" r:id="rId22"/>
    <hyperlink ref="F164" r:id="rId23"/>
    <hyperlink ref="F166" r:id="rId24"/>
    <hyperlink ref="F169" r:id="rId25"/>
    <hyperlink ref="F172" r:id="rId26"/>
    <hyperlink ref="F177" r:id="rId27"/>
    <hyperlink ref="F201" r:id="rId28"/>
    <hyperlink ref="F209" r:id="rId29"/>
    <hyperlink ref="F216" r:id="rId30"/>
    <hyperlink ref="F225" r:id="rId31"/>
    <hyperlink ref="F233" r:id="rId32"/>
    <hyperlink ref="F240" r:id="rId33"/>
    <hyperlink ref="F248" r:id="rId34"/>
    <hyperlink ref="F259" r:id="rId35"/>
    <hyperlink ref="F266" r:id="rId36"/>
    <hyperlink ref="F273" r:id="rId37"/>
    <hyperlink ref="F280" r:id="rId38"/>
    <hyperlink ref="F287" r:id="rId39"/>
    <hyperlink ref="F294" r:id="rId40"/>
    <hyperlink ref="F297" r:id="rId41"/>
    <hyperlink ref="F301" r:id="rId42"/>
    <hyperlink ref="F311" r:id="rId43"/>
    <hyperlink ref="F316" r:id="rId44"/>
    <hyperlink ref="F325" r:id="rId45"/>
    <hyperlink ref="F338" r:id="rId46"/>
    <hyperlink ref="F343" r:id="rId47"/>
    <hyperlink ref="F347" r:id="rId48"/>
    <hyperlink ref="F352" r:id="rId49"/>
    <hyperlink ref="F357" r:id="rId50"/>
    <hyperlink ref="F362" r:id="rId51"/>
    <hyperlink ref="F371" r:id="rId52"/>
    <hyperlink ref="F376" r:id="rId53"/>
    <hyperlink ref="F381" r:id="rId54"/>
    <hyperlink ref="F388" r:id="rId55"/>
    <hyperlink ref="F392" r:id="rId56"/>
    <hyperlink ref="F394" r:id="rId57"/>
    <hyperlink ref="F397" r:id="rId58"/>
    <hyperlink ref="F400" r:id="rId5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19" t="s">
        <v>88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105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0" t="str">
        <f>'Rekapitulace stavby'!K6</f>
        <v>Polní cesty C24, C48 a C69 v k.ú. Božejovice</v>
      </c>
      <c r="F7" s="381"/>
      <c r="G7" s="381"/>
      <c r="H7" s="381"/>
      <c r="L7" s="22"/>
    </row>
    <row r="8" spans="1:46" s="1" customFormat="1" ht="12" customHeight="1">
      <c r="B8" s="22"/>
      <c r="D8" s="114" t="s">
        <v>106</v>
      </c>
      <c r="L8" s="22"/>
    </row>
    <row r="9" spans="1:46" s="2" customFormat="1" ht="16.5" customHeight="1">
      <c r="A9" s="36"/>
      <c r="B9" s="41"/>
      <c r="C9" s="36"/>
      <c r="D9" s="36"/>
      <c r="E9" s="380" t="s">
        <v>107</v>
      </c>
      <c r="F9" s="383"/>
      <c r="G9" s="383"/>
      <c r="H9" s="383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634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2" t="s">
        <v>635</v>
      </c>
      <c r="F11" s="383"/>
      <c r="G11" s="383"/>
      <c r="H11" s="383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15. 3. 2024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19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84" t="str">
        <f>'Rekapitulace stavby'!E14</f>
        <v>Vyplň údaj</v>
      </c>
      <c r="F20" s="385"/>
      <c r="G20" s="385"/>
      <c r="H20" s="385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26</v>
      </c>
      <c r="J22" s="105" t="s">
        <v>33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34</v>
      </c>
      <c r="F23" s="36"/>
      <c r="G23" s="36"/>
      <c r="H23" s="36"/>
      <c r="I23" s="114" t="s">
        <v>29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36</v>
      </c>
      <c r="E25" s="36"/>
      <c r="F25" s="36"/>
      <c r="G25" s="36"/>
      <c r="H25" s="36"/>
      <c r="I25" s="114" t="s">
        <v>26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34</v>
      </c>
      <c r="F26" s="36"/>
      <c r="G26" s="36"/>
      <c r="H26" s="36"/>
      <c r="I26" s="114" t="s">
        <v>29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86" t="s">
        <v>19</v>
      </c>
      <c r="F29" s="386"/>
      <c r="G29" s="386"/>
      <c r="H29" s="386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ROUND(J92,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ROUND((SUM(BE92:BE132)),  2)</f>
        <v>0</v>
      </c>
      <c r="G35" s="36"/>
      <c r="H35" s="36"/>
      <c r="I35" s="126">
        <v>0.21</v>
      </c>
      <c r="J35" s="125">
        <f>ROUND(((SUM(BE92:BE132))*I35),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ROUND((SUM(BF92:BF132)),  2)</f>
        <v>0</v>
      </c>
      <c r="G36" s="36"/>
      <c r="H36" s="36"/>
      <c r="I36" s="126">
        <v>0.15</v>
      </c>
      <c r="J36" s="125">
        <f>ROUND(((SUM(BF92:BF132))*I36),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ROUND((SUM(BG92:BG132)),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ROUND((SUM(BH92:BH132)),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ROUND((SUM(BI92:BI132)),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108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87" t="str">
        <f>E7</f>
        <v>Polní cesty C24, C48 a C69 v k.ú. Božejovice</v>
      </c>
      <c r="F50" s="388"/>
      <c r="G50" s="388"/>
      <c r="H50" s="388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106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87" t="s">
        <v>107</v>
      </c>
      <c r="F52" s="389"/>
      <c r="G52" s="389"/>
      <c r="H52" s="389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634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0" t="str">
        <f>E11</f>
        <v>VRN - Vedlejší rozpočtové náklady</v>
      </c>
      <c r="F54" s="389"/>
      <c r="G54" s="389"/>
      <c r="H54" s="389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Božejovicce</v>
      </c>
      <c r="G56" s="38"/>
      <c r="H56" s="38"/>
      <c r="I56" s="31" t="s">
        <v>23</v>
      </c>
      <c r="J56" s="61" t="str">
        <f>IF(J14="","",J14)</f>
        <v>15. 3. 2024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25.7" customHeight="1">
      <c r="A58" s="36"/>
      <c r="B58" s="37"/>
      <c r="C58" s="31" t="s">
        <v>25</v>
      </c>
      <c r="D58" s="38"/>
      <c r="E58" s="38"/>
      <c r="F58" s="29" t="str">
        <f>E17</f>
        <v>ČR-Státní pozemkový úřad</v>
      </c>
      <c r="G58" s="38"/>
      <c r="H58" s="38"/>
      <c r="I58" s="31" t="s">
        <v>32</v>
      </c>
      <c r="J58" s="34" t="str">
        <f>E23</f>
        <v>AGROPROJEKT PSO s.r.o.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5.7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36</v>
      </c>
      <c r="J59" s="34" t="str">
        <f>E26</f>
        <v>AGROPROJEKT PSO s.r.o.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109</v>
      </c>
      <c r="D61" s="139"/>
      <c r="E61" s="139"/>
      <c r="F61" s="139"/>
      <c r="G61" s="139"/>
      <c r="H61" s="139"/>
      <c r="I61" s="139"/>
      <c r="J61" s="140" t="s">
        <v>110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J92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111</v>
      </c>
    </row>
    <row r="64" spans="1:47" s="9" customFormat="1" ht="24.95" customHeight="1">
      <c r="B64" s="142"/>
      <c r="C64" s="143"/>
      <c r="D64" s="144" t="s">
        <v>112</v>
      </c>
      <c r="E64" s="145"/>
      <c r="F64" s="145"/>
      <c r="G64" s="145"/>
      <c r="H64" s="145"/>
      <c r="I64" s="145"/>
      <c r="J64" s="146">
        <f>J93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636</v>
      </c>
      <c r="E65" s="150"/>
      <c r="F65" s="150"/>
      <c r="G65" s="150"/>
      <c r="H65" s="150"/>
      <c r="I65" s="150"/>
      <c r="J65" s="151">
        <f>J94</f>
        <v>0</v>
      </c>
      <c r="K65" s="99"/>
      <c r="L65" s="152"/>
    </row>
    <row r="66" spans="1:31" s="10" customFormat="1" ht="14.85" customHeight="1">
      <c r="B66" s="148"/>
      <c r="C66" s="99"/>
      <c r="D66" s="149" t="s">
        <v>637</v>
      </c>
      <c r="E66" s="150"/>
      <c r="F66" s="150"/>
      <c r="G66" s="150"/>
      <c r="H66" s="150"/>
      <c r="I66" s="150"/>
      <c r="J66" s="151">
        <f>J95</f>
        <v>0</v>
      </c>
      <c r="K66" s="99"/>
      <c r="L66" s="152"/>
    </row>
    <row r="67" spans="1:31" s="10" customFormat="1" ht="14.85" customHeight="1">
      <c r="B67" s="148"/>
      <c r="C67" s="99"/>
      <c r="D67" s="149" t="s">
        <v>638</v>
      </c>
      <c r="E67" s="150"/>
      <c r="F67" s="150"/>
      <c r="G67" s="150"/>
      <c r="H67" s="150"/>
      <c r="I67" s="150"/>
      <c r="J67" s="151">
        <f>J111</f>
        <v>0</v>
      </c>
      <c r="K67" s="99"/>
      <c r="L67" s="152"/>
    </row>
    <row r="68" spans="1:31" s="10" customFormat="1" ht="14.85" customHeight="1">
      <c r="B68" s="148"/>
      <c r="C68" s="99"/>
      <c r="D68" s="149" t="s">
        <v>639</v>
      </c>
      <c r="E68" s="150"/>
      <c r="F68" s="150"/>
      <c r="G68" s="150"/>
      <c r="H68" s="150"/>
      <c r="I68" s="150"/>
      <c r="J68" s="151">
        <f>J115</f>
        <v>0</v>
      </c>
      <c r="K68" s="99"/>
      <c r="L68" s="152"/>
    </row>
    <row r="69" spans="1:31" s="10" customFormat="1" ht="14.85" customHeight="1">
      <c r="B69" s="148"/>
      <c r="C69" s="99"/>
      <c r="D69" s="149" t="s">
        <v>640</v>
      </c>
      <c r="E69" s="150"/>
      <c r="F69" s="150"/>
      <c r="G69" s="150"/>
      <c r="H69" s="150"/>
      <c r="I69" s="150"/>
      <c r="J69" s="151">
        <f>J125</f>
        <v>0</v>
      </c>
      <c r="K69" s="99"/>
      <c r="L69" s="152"/>
    </row>
    <row r="70" spans="1:31" s="10" customFormat="1" ht="14.85" customHeight="1">
      <c r="B70" s="148"/>
      <c r="C70" s="99"/>
      <c r="D70" s="149" t="s">
        <v>641</v>
      </c>
      <c r="E70" s="150"/>
      <c r="F70" s="150"/>
      <c r="G70" s="150"/>
      <c r="H70" s="150"/>
      <c r="I70" s="150"/>
      <c r="J70" s="151">
        <f>J129</f>
        <v>0</v>
      </c>
      <c r="K70" s="99"/>
      <c r="L70" s="152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5" customHeight="1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5" customHeight="1">
      <c r="A77" s="36"/>
      <c r="B77" s="37"/>
      <c r="C77" s="25" t="s">
        <v>122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87" t="str">
        <f>E7</f>
        <v>Polní cesty C24, C48 a C69 v k.ú. Božejovice</v>
      </c>
      <c r="F80" s="388"/>
      <c r="G80" s="388"/>
      <c r="H80" s="38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" customFormat="1" ht="12" customHeight="1">
      <c r="B81" s="23"/>
      <c r="C81" s="31" t="s">
        <v>106</v>
      </c>
      <c r="D81" s="24"/>
      <c r="E81" s="24"/>
      <c r="F81" s="24"/>
      <c r="G81" s="24"/>
      <c r="H81" s="24"/>
      <c r="I81" s="24"/>
      <c r="J81" s="24"/>
      <c r="K81" s="24"/>
      <c r="L81" s="22"/>
    </row>
    <row r="82" spans="1:65" s="2" customFormat="1" ht="16.5" customHeight="1">
      <c r="A82" s="36"/>
      <c r="B82" s="37"/>
      <c r="C82" s="38"/>
      <c r="D82" s="38"/>
      <c r="E82" s="387" t="s">
        <v>107</v>
      </c>
      <c r="F82" s="389"/>
      <c r="G82" s="389"/>
      <c r="H82" s="389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634</v>
      </c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6.5" customHeight="1">
      <c r="A84" s="36"/>
      <c r="B84" s="37"/>
      <c r="C84" s="38"/>
      <c r="D84" s="38"/>
      <c r="E84" s="340" t="str">
        <f>E11</f>
        <v>VRN - Vedlejší rozpočtové náklady</v>
      </c>
      <c r="F84" s="389"/>
      <c r="G84" s="389"/>
      <c r="H84" s="389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2" customHeight="1">
      <c r="A86" s="36"/>
      <c r="B86" s="37"/>
      <c r="C86" s="31" t="s">
        <v>21</v>
      </c>
      <c r="D86" s="38"/>
      <c r="E86" s="38"/>
      <c r="F86" s="29" t="str">
        <f>F14</f>
        <v>Božejovicce</v>
      </c>
      <c r="G86" s="38"/>
      <c r="H86" s="38"/>
      <c r="I86" s="31" t="s">
        <v>23</v>
      </c>
      <c r="J86" s="61" t="str">
        <f>IF(J14="","",J14)</f>
        <v>15. 3. 2024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25.7" customHeight="1">
      <c r="A88" s="36"/>
      <c r="B88" s="37"/>
      <c r="C88" s="31" t="s">
        <v>25</v>
      </c>
      <c r="D88" s="38"/>
      <c r="E88" s="38"/>
      <c r="F88" s="29" t="str">
        <f>E17</f>
        <v>ČR-Státní pozemkový úřad</v>
      </c>
      <c r="G88" s="38"/>
      <c r="H88" s="38"/>
      <c r="I88" s="31" t="s">
        <v>32</v>
      </c>
      <c r="J88" s="34" t="str">
        <f>E23</f>
        <v>AGROPROJEKT PSO s.r.o.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25.7" customHeight="1">
      <c r="A89" s="36"/>
      <c r="B89" s="37"/>
      <c r="C89" s="31" t="s">
        <v>30</v>
      </c>
      <c r="D89" s="38"/>
      <c r="E89" s="38"/>
      <c r="F89" s="29" t="str">
        <f>IF(E20="","",E20)</f>
        <v>Vyplň údaj</v>
      </c>
      <c r="G89" s="38"/>
      <c r="H89" s="38"/>
      <c r="I89" s="31" t="s">
        <v>36</v>
      </c>
      <c r="J89" s="34" t="str">
        <f>E26</f>
        <v>AGROPROJEKT PSO s.r.o.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0.3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11" customFormat="1" ht="29.25" customHeight="1">
      <c r="A91" s="153"/>
      <c r="B91" s="154"/>
      <c r="C91" s="155" t="s">
        <v>123</v>
      </c>
      <c r="D91" s="156" t="s">
        <v>58</v>
      </c>
      <c r="E91" s="156" t="s">
        <v>54</v>
      </c>
      <c r="F91" s="156" t="s">
        <v>55</v>
      </c>
      <c r="G91" s="156" t="s">
        <v>124</v>
      </c>
      <c r="H91" s="156" t="s">
        <v>125</v>
      </c>
      <c r="I91" s="156" t="s">
        <v>126</v>
      </c>
      <c r="J91" s="156" t="s">
        <v>110</v>
      </c>
      <c r="K91" s="157" t="s">
        <v>127</v>
      </c>
      <c r="L91" s="158"/>
      <c r="M91" s="70" t="s">
        <v>19</v>
      </c>
      <c r="N91" s="71" t="s">
        <v>43</v>
      </c>
      <c r="O91" s="71" t="s">
        <v>128</v>
      </c>
      <c r="P91" s="71" t="s">
        <v>129</v>
      </c>
      <c r="Q91" s="71" t="s">
        <v>130</v>
      </c>
      <c r="R91" s="71" t="s">
        <v>131</v>
      </c>
      <c r="S91" s="71" t="s">
        <v>132</v>
      </c>
      <c r="T91" s="72" t="s">
        <v>133</v>
      </c>
      <c r="U91" s="153"/>
      <c r="V91" s="153"/>
      <c r="W91" s="153"/>
      <c r="X91" s="153"/>
      <c r="Y91" s="153"/>
      <c r="Z91" s="153"/>
      <c r="AA91" s="153"/>
      <c r="AB91" s="153"/>
      <c r="AC91" s="153"/>
      <c r="AD91" s="153"/>
      <c r="AE91" s="153"/>
    </row>
    <row r="92" spans="1:65" s="2" customFormat="1" ht="22.9" customHeight="1">
      <c r="A92" s="36"/>
      <c r="B92" s="37"/>
      <c r="C92" s="77" t="s">
        <v>134</v>
      </c>
      <c r="D92" s="38"/>
      <c r="E92" s="38"/>
      <c r="F92" s="38"/>
      <c r="G92" s="38"/>
      <c r="H92" s="38"/>
      <c r="I92" s="38"/>
      <c r="J92" s="159">
        <f>BK92</f>
        <v>0</v>
      </c>
      <c r="K92" s="38"/>
      <c r="L92" s="41"/>
      <c r="M92" s="73"/>
      <c r="N92" s="160"/>
      <c r="O92" s="74"/>
      <c r="P92" s="161">
        <f>P93</f>
        <v>0</v>
      </c>
      <c r="Q92" s="74"/>
      <c r="R92" s="161">
        <f>R93</f>
        <v>0</v>
      </c>
      <c r="S92" s="74"/>
      <c r="T92" s="162">
        <f>T93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72</v>
      </c>
      <c r="AU92" s="19" t="s">
        <v>111</v>
      </c>
      <c r="BK92" s="163">
        <f>BK93</f>
        <v>0</v>
      </c>
    </row>
    <row r="93" spans="1:65" s="12" customFormat="1" ht="25.9" customHeight="1">
      <c r="B93" s="164"/>
      <c r="C93" s="165"/>
      <c r="D93" s="166" t="s">
        <v>72</v>
      </c>
      <c r="E93" s="167" t="s">
        <v>135</v>
      </c>
      <c r="F93" s="167" t="s">
        <v>136</v>
      </c>
      <c r="G93" s="165"/>
      <c r="H93" s="165"/>
      <c r="I93" s="168"/>
      <c r="J93" s="169">
        <f>BK93</f>
        <v>0</v>
      </c>
      <c r="K93" s="165"/>
      <c r="L93" s="170"/>
      <c r="M93" s="171"/>
      <c r="N93" s="172"/>
      <c r="O93" s="172"/>
      <c r="P93" s="173">
        <f>P94</f>
        <v>0</v>
      </c>
      <c r="Q93" s="172"/>
      <c r="R93" s="173">
        <f>R94</f>
        <v>0</v>
      </c>
      <c r="S93" s="172"/>
      <c r="T93" s="174">
        <f>T94</f>
        <v>0</v>
      </c>
      <c r="AR93" s="175" t="s">
        <v>158</v>
      </c>
      <c r="AT93" s="176" t="s">
        <v>72</v>
      </c>
      <c r="AU93" s="176" t="s">
        <v>73</v>
      </c>
      <c r="AY93" s="175" t="s">
        <v>137</v>
      </c>
      <c r="BK93" s="177">
        <f>BK94</f>
        <v>0</v>
      </c>
    </row>
    <row r="94" spans="1:65" s="12" customFormat="1" ht="22.9" customHeight="1">
      <c r="B94" s="164"/>
      <c r="C94" s="165"/>
      <c r="D94" s="166" t="s">
        <v>72</v>
      </c>
      <c r="E94" s="178" t="s">
        <v>86</v>
      </c>
      <c r="F94" s="178" t="s">
        <v>642</v>
      </c>
      <c r="G94" s="165"/>
      <c r="H94" s="165"/>
      <c r="I94" s="168"/>
      <c r="J94" s="179">
        <f>BK94</f>
        <v>0</v>
      </c>
      <c r="K94" s="165"/>
      <c r="L94" s="170"/>
      <c r="M94" s="171"/>
      <c r="N94" s="172"/>
      <c r="O94" s="172"/>
      <c r="P94" s="173">
        <f>P95+P111+P115+P125+P129</f>
        <v>0</v>
      </c>
      <c r="Q94" s="172"/>
      <c r="R94" s="173">
        <f>R95+R111+R115+R125+R129</f>
        <v>0</v>
      </c>
      <c r="S94" s="172"/>
      <c r="T94" s="174">
        <f>T95+T111+T115+T125+T129</f>
        <v>0</v>
      </c>
      <c r="AR94" s="175" t="s">
        <v>158</v>
      </c>
      <c r="AT94" s="176" t="s">
        <v>72</v>
      </c>
      <c r="AU94" s="176" t="s">
        <v>80</v>
      </c>
      <c r="AY94" s="175" t="s">
        <v>137</v>
      </c>
      <c r="BK94" s="177">
        <f>BK95+BK111+BK115+BK125+BK129</f>
        <v>0</v>
      </c>
    </row>
    <row r="95" spans="1:65" s="12" customFormat="1" ht="20.85" customHeight="1">
      <c r="B95" s="164"/>
      <c r="C95" s="165"/>
      <c r="D95" s="166" t="s">
        <v>72</v>
      </c>
      <c r="E95" s="178" t="s">
        <v>643</v>
      </c>
      <c r="F95" s="178" t="s">
        <v>644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SUM(P96:P110)</f>
        <v>0</v>
      </c>
      <c r="Q95" s="172"/>
      <c r="R95" s="173">
        <f>SUM(R96:R110)</f>
        <v>0</v>
      </c>
      <c r="S95" s="172"/>
      <c r="T95" s="174">
        <f>SUM(T96:T110)</f>
        <v>0</v>
      </c>
      <c r="AR95" s="175" t="s">
        <v>158</v>
      </c>
      <c r="AT95" s="176" t="s">
        <v>72</v>
      </c>
      <c r="AU95" s="176" t="s">
        <v>82</v>
      </c>
      <c r="AY95" s="175" t="s">
        <v>137</v>
      </c>
      <c r="BK95" s="177">
        <f>SUM(BK96:BK110)</f>
        <v>0</v>
      </c>
    </row>
    <row r="96" spans="1:65" s="2" customFormat="1" ht="16.5" customHeight="1">
      <c r="A96" s="36"/>
      <c r="B96" s="37"/>
      <c r="C96" s="180" t="s">
        <v>80</v>
      </c>
      <c r="D96" s="180" t="s">
        <v>139</v>
      </c>
      <c r="E96" s="181" t="s">
        <v>645</v>
      </c>
      <c r="F96" s="182" t="s">
        <v>646</v>
      </c>
      <c r="G96" s="183" t="s">
        <v>647</v>
      </c>
      <c r="H96" s="184">
        <v>3</v>
      </c>
      <c r="I96" s="185"/>
      <c r="J96" s="186">
        <f>ROUND(I96*H96,2)</f>
        <v>0</v>
      </c>
      <c r="K96" s="182" t="s">
        <v>19</v>
      </c>
      <c r="L96" s="41"/>
      <c r="M96" s="187" t="s">
        <v>19</v>
      </c>
      <c r="N96" s="188" t="s">
        <v>44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648</v>
      </c>
      <c r="AT96" s="191" t="s">
        <v>139</v>
      </c>
      <c r="AU96" s="191" t="s">
        <v>95</v>
      </c>
      <c r="AY96" s="19" t="s">
        <v>137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80</v>
      </c>
      <c r="BK96" s="192">
        <f>ROUND(I96*H96,2)</f>
        <v>0</v>
      </c>
      <c r="BL96" s="19" t="s">
        <v>648</v>
      </c>
      <c r="BM96" s="191" t="s">
        <v>649</v>
      </c>
    </row>
    <row r="97" spans="1:65" s="15" customFormat="1" ht="11.25">
      <c r="B97" s="231"/>
      <c r="C97" s="232"/>
      <c r="D97" s="200" t="s">
        <v>191</v>
      </c>
      <c r="E97" s="233" t="s">
        <v>19</v>
      </c>
      <c r="F97" s="234" t="s">
        <v>650</v>
      </c>
      <c r="G97" s="232"/>
      <c r="H97" s="233" t="s">
        <v>19</v>
      </c>
      <c r="I97" s="235"/>
      <c r="J97" s="232"/>
      <c r="K97" s="232"/>
      <c r="L97" s="236"/>
      <c r="M97" s="237"/>
      <c r="N97" s="238"/>
      <c r="O97" s="238"/>
      <c r="P97" s="238"/>
      <c r="Q97" s="238"/>
      <c r="R97" s="238"/>
      <c r="S97" s="238"/>
      <c r="T97" s="239"/>
      <c r="AT97" s="240" t="s">
        <v>191</v>
      </c>
      <c r="AU97" s="240" t="s">
        <v>95</v>
      </c>
      <c r="AV97" s="15" t="s">
        <v>80</v>
      </c>
      <c r="AW97" s="15" t="s">
        <v>35</v>
      </c>
      <c r="AX97" s="15" t="s">
        <v>73</v>
      </c>
      <c r="AY97" s="240" t="s">
        <v>137</v>
      </c>
    </row>
    <row r="98" spans="1:65" s="13" customFormat="1" ht="11.25">
      <c r="B98" s="198"/>
      <c r="C98" s="199"/>
      <c r="D98" s="200" t="s">
        <v>191</v>
      </c>
      <c r="E98" s="201" t="s">
        <v>19</v>
      </c>
      <c r="F98" s="202" t="s">
        <v>651</v>
      </c>
      <c r="G98" s="199"/>
      <c r="H98" s="203">
        <v>1</v>
      </c>
      <c r="I98" s="204"/>
      <c r="J98" s="199"/>
      <c r="K98" s="199"/>
      <c r="L98" s="205"/>
      <c r="M98" s="206"/>
      <c r="N98" s="207"/>
      <c r="O98" s="207"/>
      <c r="P98" s="207"/>
      <c r="Q98" s="207"/>
      <c r="R98" s="207"/>
      <c r="S98" s="207"/>
      <c r="T98" s="208"/>
      <c r="AT98" s="209" t="s">
        <v>191</v>
      </c>
      <c r="AU98" s="209" t="s">
        <v>95</v>
      </c>
      <c r="AV98" s="13" t="s">
        <v>82</v>
      </c>
      <c r="AW98" s="13" t="s">
        <v>35</v>
      </c>
      <c r="AX98" s="13" t="s">
        <v>73</v>
      </c>
      <c r="AY98" s="209" t="s">
        <v>137</v>
      </c>
    </row>
    <row r="99" spans="1:65" s="13" customFormat="1" ht="11.25">
      <c r="B99" s="198"/>
      <c r="C99" s="199"/>
      <c r="D99" s="200" t="s">
        <v>191</v>
      </c>
      <c r="E99" s="201" t="s">
        <v>19</v>
      </c>
      <c r="F99" s="202" t="s">
        <v>652</v>
      </c>
      <c r="G99" s="199"/>
      <c r="H99" s="203">
        <v>1</v>
      </c>
      <c r="I99" s="204"/>
      <c r="J99" s="199"/>
      <c r="K99" s="199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191</v>
      </c>
      <c r="AU99" s="209" t="s">
        <v>95</v>
      </c>
      <c r="AV99" s="13" t="s">
        <v>82</v>
      </c>
      <c r="AW99" s="13" t="s">
        <v>35</v>
      </c>
      <c r="AX99" s="13" t="s">
        <v>73</v>
      </c>
      <c r="AY99" s="209" t="s">
        <v>137</v>
      </c>
    </row>
    <row r="100" spans="1:65" s="13" customFormat="1" ht="11.25">
      <c r="B100" s="198"/>
      <c r="C100" s="199"/>
      <c r="D100" s="200" t="s">
        <v>191</v>
      </c>
      <c r="E100" s="201" t="s">
        <v>19</v>
      </c>
      <c r="F100" s="202" t="s">
        <v>653</v>
      </c>
      <c r="G100" s="199"/>
      <c r="H100" s="203">
        <v>1</v>
      </c>
      <c r="I100" s="204"/>
      <c r="J100" s="199"/>
      <c r="K100" s="199"/>
      <c r="L100" s="205"/>
      <c r="M100" s="206"/>
      <c r="N100" s="207"/>
      <c r="O100" s="207"/>
      <c r="P100" s="207"/>
      <c r="Q100" s="207"/>
      <c r="R100" s="207"/>
      <c r="S100" s="207"/>
      <c r="T100" s="208"/>
      <c r="AT100" s="209" t="s">
        <v>191</v>
      </c>
      <c r="AU100" s="209" t="s">
        <v>95</v>
      </c>
      <c r="AV100" s="13" t="s">
        <v>82</v>
      </c>
      <c r="AW100" s="13" t="s">
        <v>35</v>
      </c>
      <c r="AX100" s="13" t="s">
        <v>73</v>
      </c>
      <c r="AY100" s="209" t="s">
        <v>137</v>
      </c>
    </row>
    <row r="101" spans="1:65" s="14" customFormat="1" ht="11.25">
      <c r="B101" s="210"/>
      <c r="C101" s="211"/>
      <c r="D101" s="200" t="s">
        <v>191</v>
      </c>
      <c r="E101" s="212" t="s">
        <v>19</v>
      </c>
      <c r="F101" s="213" t="s">
        <v>193</v>
      </c>
      <c r="G101" s="211"/>
      <c r="H101" s="214">
        <v>3</v>
      </c>
      <c r="I101" s="215"/>
      <c r="J101" s="211"/>
      <c r="K101" s="211"/>
      <c r="L101" s="216"/>
      <c r="M101" s="217"/>
      <c r="N101" s="218"/>
      <c r="O101" s="218"/>
      <c r="P101" s="218"/>
      <c r="Q101" s="218"/>
      <c r="R101" s="218"/>
      <c r="S101" s="218"/>
      <c r="T101" s="219"/>
      <c r="AT101" s="220" t="s">
        <v>191</v>
      </c>
      <c r="AU101" s="220" t="s">
        <v>95</v>
      </c>
      <c r="AV101" s="14" t="s">
        <v>143</v>
      </c>
      <c r="AW101" s="14" t="s">
        <v>35</v>
      </c>
      <c r="AX101" s="14" t="s">
        <v>80</v>
      </c>
      <c r="AY101" s="220" t="s">
        <v>137</v>
      </c>
    </row>
    <row r="102" spans="1:65" s="2" customFormat="1" ht="16.5" customHeight="1">
      <c r="A102" s="36"/>
      <c r="B102" s="37"/>
      <c r="C102" s="180" t="s">
        <v>82</v>
      </c>
      <c r="D102" s="180" t="s">
        <v>139</v>
      </c>
      <c r="E102" s="181" t="s">
        <v>654</v>
      </c>
      <c r="F102" s="182" t="s">
        <v>655</v>
      </c>
      <c r="G102" s="183" t="s">
        <v>647</v>
      </c>
      <c r="H102" s="184">
        <v>1</v>
      </c>
      <c r="I102" s="185"/>
      <c r="J102" s="186">
        <f>ROUND(I102*H102,2)</f>
        <v>0</v>
      </c>
      <c r="K102" s="182" t="s">
        <v>19</v>
      </c>
      <c r="L102" s="41"/>
      <c r="M102" s="187" t="s">
        <v>19</v>
      </c>
      <c r="N102" s="188" t="s">
        <v>44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648</v>
      </c>
      <c r="AT102" s="191" t="s">
        <v>139</v>
      </c>
      <c r="AU102" s="191" t="s">
        <v>95</v>
      </c>
      <c r="AY102" s="19" t="s">
        <v>137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80</v>
      </c>
      <c r="BK102" s="192">
        <f>ROUND(I102*H102,2)</f>
        <v>0</v>
      </c>
      <c r="BL102" s="19" t="s">
        <v>648</v>
      </c>
      <c r="BM102" s="191" t="s">
        <v>656</v>
      </c>
    </row>
    <row r="103" spans="1:65" s="13" customFormat="1" ht="11.25">
      <c r="B103" s="198"/>
      <c r="C103" s="199"/>
      <c r="D103" s="200" t="s">
        <v>191</v>
      </c>
      <c r="E103" s="201" t="s">
        <v>19</v>
      </c>
      <c r="F103" s="202" t="s">
        <v>657</v>
      </c>
      <c r="G103" s="199"/>
      <c r="H103" s="203">
        <v>1</v>
      </c>
      <c r="I103" s="204"/>
      <c r="J103" s="199"/>
      <c r="K103" s="199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191</v>
      </c>
      <c r="AU103" s="209" t="s">
        <v>95</v>
      </c>
      <c r="AV103" s="13" t="s">
        <v>82</v>
      </c>
      <c r="AW103" s="13" t="s">
        <v>35</v>
      </c>
      <c r="AX103" s="13" t="s">
        <v>73</v>
      </c>
      <c r="AY103" s="209" t="s">
        <v>137</v>
      </c>
    </row>
    <row r="104" spans="1:65" s="14" customFormat="1" ht="11.25">
      <c r="B104" s="210"/>
      <c r="C104" s="211"/>
      <c r="D104" s="200" t="s">
        <v>191</v>
      </c>
      <c r="E104" s="212" t="s">
        <v>19</v>
      </c>
      <c r="F104" s="213" t="s">
        <v>193</v>
      </c>
      <c r="G104" s="211"/>
      <c r="H104" s="214">
        <v>1</v>
      </c>
      <c r="I104" s="215"/>
      <c r="J104" s="211"/>
      <c r="K104" s="211"/>
      <c r="L104" s="216"/>
      <c r="M104" s="217"/>
      <c r="N104" s="218"/>
      <c r="O104" s="218"/>
      <c r="P104" s="218"/>
      <c r="Q104" s="218"/>
      <c r="R104" s="218"/>
      <c r="S104" s="218"/>
      <c r="T104" s="219"/>
      <c r="AT104" s="220" t="s">
        <v>191</v>
      </c>
      <c r="AU104" s="220" t="s">
        <v>95</v>
      </c>
      <c r="AV104" s="14" t="s">
        <v>143</v>
      </c>
      <c r="AW104" s="14" t="s">
        <v>35</v>
      </c>
      <c r="AX104" s="14" t="s">
        <v>80</v>
      </c>
      <c r="AY104" s="220" t="s">
        <v>137</v>
      </c>
    </row>
    <row r="105" spans="1:65" s="2" customFormat="1" ht="16.5" customHeight="1">
      <c r="A105" s="36"/>
      <c r="B105" s="37"/>
      <c r="C105" s="180" t="s">
        <v>95</v>
      </c>
      <c r="D105" s="180" t="s">
        <v>139</v>
      </c>
      <c r="E105" s="181" t="s">
        <v>658</v>
      </c>
      <c r="F105" s="182" t="s">
        <v>659</v>
      </c>
      <c r="G105" s="183" t="s">
        <v>647</v>
      </c>
      <c r="H105" s="184">
        <v>1</v>
      </c>
      <c r="I105" s="185"/>
      <c r="J105" s="186">
        <f>ROUND(I105*H105,2)</f>
        <v>0</v>
      </c>
      <c r="K105" s="182" t="s">
        <v>19</v>
      </c>
      <c r="L105" s="41"/>
      <c r="M105" s="187" t="s">
        <v>19</v>
      </c>
      <c r="N105" s="188" t="s">
        <v>44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648</v>
      </c>
      <c r="AT105" s="191" t="s">
        <v>139</v>
      </c>
      <c r="AU105" s="191" t="s">
        <v>95</v>
      </c>
      <c r="AY105" s="19" t="s">
        <v>137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80</v>
      </c>
      <c r="BK105" s="192">
        <f>ROUND(I105*H105,2)</f>
        <v>0</v>
      </c>
      <c r="BL105" s="19" t="s">
        <v>648</v>
      </c>
      <c r="BM105" s="191" t="s">
        <v>660</v>
      </c>
    </row>
    <row r="106" spans="1:65" s="13" customFormat="1" ht="11.25">
      <c r="B106" s="198"/>
      <c r="C106" s="199"/>
      <c r="D106" s="200" t="s">
        <v>191</v>
      </c>
      <c r="E106" s="201" t="s">
        <v>19</v>
      </c>
      <c r="F106" s="202" t="s">
        <v>657</v>
      </c>
      <c r="G106" s="199"/>
      <c r="H106" s="203">
        <v>1</v>
      </c>
      <c r="I106" s="204"/>
      <c r="J106" s="199"/>
      <c r="K106" s="199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191</v>
      </c>
      <c r="AU106" s="209" t="s">
        <v>95</v>
      </c>
      <c r="AV106" s="13" t="s">
        <v>82</v>
      </c>
      <c r="AW106" s="13" t="s">
        <v>35</v>
      </c>
      <c r="AX106" s="13" t="s">
        <v>73</v>
      </c>
      <c r="AY106" s="209" t="s">
        <v>137</v>
      </c>
    </row>
    <row r="107" spans="1:65" s="14" customFormat="1" ht="11.25">
      <c r="B107" s="210"/>
      <c r="C107" s="211"/>
      <c r="D107" s="200" t="s">
        <v>191</v>
      </c>
      <c r="E107" s="212" t="s">
        <v>19</v>
      </c>
      <c r="F107" s="213" t="s">
        <v>193</v>
      </c>
      <c r="G107" s="211"/>
      <c r="H107" s="214">
        <v>1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191</v>
      </c>
      <c r="AU107" s="220" t="s">
        <v>95</v>
      </c>
      <c r="AV107" s="14" t="s">
        <v>143</v>
      </c>
      <c r="AW107" s="14" t="s">
        <v>35</v>
      </c>
      <c r="AX107" s="14" t="s">
        <v>80</v>
      </c>
      <c r="AY107" s="220" t="s">
        <v>137</v>
      </c>
    </row>
    <row r="108" spans="1:65" s="2" customFormat="1" ht="16.5" customHeight="1">
      <c r="A108" s="36"/>
      <c r="B108" s="37"/>
      <c r="C108" s="180" t="s">
        <v>143</v>
      </c>
      <c r="D108" s="180" t="s">
        <v>139</v>
      </c>
      <c r="E108" s="181" t="s">
        <v>661</v>
      </c>
      <c r="F108" s="182" t="s">
        <v>662</v>
      </c>
      <c r="G108" s="183" t="s">
        <v>647</v>
      </c>
      <c r="H108" s="184">
        <v>1</v>
      </c>
      <c r="I108" s="185"/>
      <c r="J108" s="186">
        <f>ROUND(I108*H108,2)</f>
        <v>0</v>
      </c>
      <c r="K108" s="182" t="s">
        <v>19</v>
      </c>
      <c r="L108" s="41"/>
      <c r="M108" s="187" t="s">
        <v>19</v>
      </c>
      <c r="N108" s="188" t="s">
        <v>44</v>
      </c>
      <c r="O108" s="66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648</v>
      </c>
      <c r="AT108" s="191" t="s">
        <v>139</v>
      </c>
      <c r="AU108" s="191" t="s">
        <v>95</v>
      </c>
      <c r="AY108" s="19" t="s">
        <v>137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80</v>
      </c>
      <c r="BK108" s="192">
        <f>ROUND(I108*H108,2)</f>
        <v>0</v>
      </c>
      <c r="BL108" s="19" t="s">
        <v>648</v>
      </c>
      <c r="BM108" s="191" t="s">
        <v>663</v>
      </c>
    </row>
    <row r="109" spans="1:65" s="13" customFormat="1" ht="11.25">
      <c r="B109" s="198"/>
      <c r="C109" s="199"/>
      <c r="D109" s="200" t="s">
        <v>191</v>
      </c>
      <c r="E109" s="201" t="s">
        <v>19</v>
      </c>
      <c r="F109" s="202" t="s">
        <v>657</v>
      </c>
      <c r="G109" s="199"/>
      <c r="H109" s="203">
        <v>1</v>
      </c>
      <c r="I109" s="204"/>
      <c r="J109" s="199"/>
      <c r="K109" s="199"/>
      <c r="L109" s="205"/>
      <c r="M109" s="206"/>
      <c r="N109" s="207"/>
      <c r="O109" s="207"/>
      <c r="P109" s="207"/>
      <c r="Q109" s="207"/>
      <c r="R109" s="207"/>
      <c r="S109" s="207"/>
      <c r="T109" s="208"/>
      <c r="AT109" s="209" t="s">
        <v>191</v>
      </c>
      <c r="AU109" s="209" t="s">
        <v>95</v>
      </c>
      <c r="AV109" s="13" t="s">
        <v>82</v>
      </c>
      <c r="AW109" s="13" t="s">
        <v>35</v>
      </c>
      <c r="AX109" s="13" t="s">
        <v>73</v>
      </c>
      <c r="AY109" s="209" t="s">
        <v>137</v>
      </c>
    </row>
    <row r="110" spans="1:65" s="14" customFormat="1" ht="11.25">
      <c r="B110" s="210"/>
      <c r="C110" s="211"/>
      <c r="D110" s="200" t="s">
        <v>191</v>
      </c>
      <c r="E110" s="212" t="s">
        <v>19</v>
      </c>
      <c r="F110" s="213" t="s">
        <v>193</v>
      </c>
      <c r="G110" s="211"/>
      <c r="H110" s="214">
        <v>1</v>
      </c>
      <c r="I110" s="215"/>
      <c r="J110" s="211"/>
      <c r="K110" s="211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191</v>
      </c>
      <c r="AU110" s="220" t="s">
        <v>95</v>
      </c>
      <c r="AV110" s="14" t="s">
        <v>143</v>
      </c>
      <c r="AW110" s="14" t="s">
        <v>35</v>
      </c>
      <c r="AX110" s="14" t="s">
        <v>80</v>
      </c>
      <c r="AY110" s="220" t="s">
        <v>137</v>
      </c>
    </row>
    <row r="111" spans="1:65" s="12" customFormat="1" ht="20.85" customHeight="1">
      <c r="B111" s="164"/>
      <c r="C111" s="165"/>
      <c r="D111" s="166" t="s">
        <v>72</v>
      </c>
      <c r="E111" s="178" t="s">
        <v>664</v>
      </c>
      <c r="F111" s="178" t="s">
        <v>665</v>
      </c>
      <c r="G111" s="165"/>
      <c r="H111" s="165"/>
      <c r="I111" s="168"/>
      <c r="J111" s="179">
        <f>BK111</f>
        <v>0</v>
      </c>
      <c r="K111" s="165"/>
      <c r="L111" s="170"/>
      <c r="M111" s="171"/>
      <c r="N111" s="172"/>
      <c r="O111" s="172"/>
      <c r="P111" s="173">
        <f>SUM(P112:P114)</f>
        <v>0</v>
      </c>
      <c r="Q111" s="172"/>
      <c r="R111" s="173">
        <f>SUM(R112:R114)</f>
        <v>0</v>
      </c>
      <c r="S111" s="172"/>
      <c r="T111" s="174">
        <f>SUM(T112:T114)</f>
        <v>0</v>
      </c>
      <c r="AR111" s="175" t="s">
        <v>158</v>
      </c>
      <c r="AT111" s="176" t="s">
        <v>72</v>
      </c>
      <c r="AU111" s="176" t="s">
        <v>82</v>
      </c>
      <c r="AY111" s="175" t="s">
        <v>137</v>
      </c>
      <c r="BK111" s="177">
        <f>SUM(BK112:BK114)</f>
        <v>0</v>
      </c>
    </row>
    <row r="112" spans="1:65" s="2" customFormat="1" ht="16.5" customHeight="1">
      <c r="A112" s="36"/>
      <c r="B112" s="37"/>
      <c r="C112" s="180" t="s">
        <v>158</v>
      </c>
      <c r="D112" s="180" t="s">
        <v>139</v>
      </c>
      <c r="E112" s="181" t="s">
        <v>666</v>
      </c>
      <c r="F112" s="182" t="s">
        <v>667</v>
      </c>
      <c r="G112" s="183" t="s">
        <v>647</v>
      </c>
      <c r="H112" s="184">
        <v>1</v>
      </c>
      <c r="I112" s="185"/>
      <c r="J112" s="186">
        <f>ROUND(I112*H112,2)</f>
        <v>0</v>
      </c>
      <c r="K112" s="182" t="s">
        <v>19</v>
      </c>
      <c r="L112" s="41"/>
      <c r="M112" s="187" t="s">
        <v>19</v>
      </c>
      <c r="N112" s="188" t="s">
        <v>44</v>
      </c>
      <c r="O112" s="66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648</v>
      </c>
      <c r="AT112" s="191" t="s">
        <v>139</v>
      </c>
      <c r="AU112" s="191" t="s">
        <v>95</v>
      </c>
      <c r="AY112" s="19" t="s">
        <v>137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80</v>
      </c>
      <c r="BK112" s="192">
        <f>ROUND(I112*H112,2)</f>
        <v>0</v>
      </c>
      <c r="BL112" s="19" t="s">
        <v>648</v>
      </c>
      <c r="BM112" s="191" t="s">
        <v>668</v>
      </c>
    </row>
    <row r="113" spans="1:65" s="13" customFormat="1" ht="11.25">
      <c r="B113" s="198"/>
      <c r="C113" s="199"/>
      <c r="D113" s="200" t="s">
        <v>191</v>
      </c>
      <c r="E113" s="201" t="s">
        <v>19</v>
      </c>
      <c r="F113" s="202" t="s">
        <v>657</v>
      </c>
      <c r="G113" s="199"/>
      <c r="H113" s="203">
        <v>1</v>
      </c>
      <c r="I113" s="204"/>
      <c r="J113" s="199"/>
      <c r="K113" s="199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191</v>
      </c>
      <c r="AU113" s="209" t="s">
        <v>95</v>
      </c>
      <c r="AV113" s="13" t="s">
        <v>82</v>
      </c>
      <c r="AW113" s="13" t="s">
        <v>35</v>
      </c>
      <c r="AX113" s="13" t="s">
        <v>73</v>
      </c>
      <c r="AY113" s="209" t="s">
        <v>137</v>
      </c>
    </row>
    <row r="114" spans="1:65" s="14" customFormat="1" ht="11.25">
      <c r="B114" s="210"/>
      <c r="C114" s="211"/>
      <c r="D114" s="200" t="s">
        <v>191</v>
      </c>
      <c r="E114" s="212" t="s">
        <v>19</v>
      </c>
      <c r="F114" s="213" t="s">
        <v>193</v>
      </c>
      <c r="G114" s="211"/>
      <c r="H114" s="214">
        <v>1</v>
      </c>
      <c r="I114" s="215"/>
      <c r="J114" s="211"/>
      <c r="K114" s="211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191</v>
      </c>
      <c r="AU114" s="220" t="s">
        <v>95</v>
      </c>
      <c r="AV114" s="14" t="s">
        <v>143</v>
      </c>
      <c r="AW114" s="14" t="s">
        <v>35</v>
      </c>
      <c r="AX114" s="14" t="s">
        <v>80</v>
      </c>
      <c r="AY114" s="220" t="s">
        <v>137</v>
      </c>
    </row>
    <row r="115" spans="1:65" s="12" customFormat="1" ht="20.85" customHeight="1">
      <c r="B115" s="164"/>
      <c r="C115" s="165"/>
      <c r="D115" s="166" t="s">
        <v>72</v>
      </c>
      <c r="E115" s="178" t="s">
        <v>669</v>
      </c>
      <c r="F115" s="178" t="s">
        <v>670</v>
      </c>
      <c r="G115" s="165"/>
      <c r="H115" s="165"/>
      <c r="I115" s="168"/>
      <c r="J115" s="179">
        <f>BK115</f>
        <v>0</v>
      </c>
      <c r="K115" s="165"/>
      <c r="L115" s="170"/>
      <c r="M115" s="171"/>
      <c r="N115" s="172"/>
      <c r="O115" s="172"/>
      <c r="P115" s="173">
        <f>SUM(P116:P124)</f>
        <v>0</v>
      </c>
      <c r="Q115" s="172"/>
      <c r="R115" s="173">
        <f>SUM(R116:R124)</f>
        <v>0</v>
      </c>
      <c r="S115" s="172"/>
      <c r="T115" s="174">
        <f>SUM(T116:T124)</f>
        <v>0</v>
      </c>
      <c r="AR115" s="175" t="s">
        <v>158</v>
      </c>
      <c r="AT115" s="176" t="s">
        <v>72</v>
      </c>
      <c r="AU115" s="176" t="s">
        <v>82</v>
      </c>
      <c r="AY115" s="175" t="s">
        <v>137</v>
      </c>
      <c r="BK115" s="177">
        <f>SUM(BK116:BK124)</f>
        <v>0</v>
      </c>
    </row>
    <row r="116" spans="1:65" s="2" customFormat="1" ht="16.5" customHeight="1">
      <c r="A116" s="36"/>
      <c r="B116" s="37"/>
      <c r="C116" s="180" t="s">
        <v>163</v>
      </c>
      <c r="D116" s="180" t="s">
        <v>139</v>
      </c>
      <c r="E116" s="181" t="s">
        <v>671</v>
      </c>
      <c r="F116" s="182" t="s">
        <v>672</v>
      </c>
      <c r="G116" s="183" t="s">
        <v>647</v>
      </c>
      <c r="H116" s="184">
        <v>1</v>
      </c>
      <c r="I116" s="185"/>
      <c r="J116" s="186">
        <f>ROUND(I116*H116,2)</f>
        <v>0</v>
      </c>
      <c r="K116" s="182" t="s">
        <v>19</v>
      </c>
      <c r="L116" s="41"/>
      <c r="M116" s="187" t="s">
        <v>19</v>
      </c>
      <c r="N116" s="188" t="s">
        <v>44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648</v>
      </c>
      <c r="AT116" s="191" t="s">
        <v>139</v>
      </c>
      <c r="AU116" s="191" t="s">
        <v>95</v>
      </c>
      <c r="AY116" s="19" t="s">
        <v>137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80</v>
      </c>
      <c r="BK116" s="192">
        <f>ROUND(I116*H116,2)</f>
        <v>0</v>
      </c>
      <c r="BL116" s="19" t="s">
        <v>648</v>
      </c>
      <c r="BM116" s="191" t="s">
        <v>673</v>
      </c>
    </row>
    <row r="117" spans="1:65" s="13" customFormat="1" ht="11.25">
      <c r="B117" s="198"/>
      <c r="C117" s="199"/>
      <c r="D117" s="200" t="s">
        <v>191</v>
      </c>
      <c r="E117" s="201" t="s">
        <v>19</v>
      </c>
      <c r="F117" s="202" t="s">
        <v>657</v>
      </c>
      <c r="G117" s="199"/>
      <c r="H117" s="203">
        <v>1</v>
      </c>
      <c r="I117" s="204"/>
      <c r="J117" s="199"/>
      <c r="K117" s="199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191</v>
      </c>
      <c r="AU117" s="209" t="s">
        <v>95</v>
      </c>
      <c r="AV117" s="13" t="s">
        <v>82</v>
      </c>
      <c r="AW117" s="13" t="s">
        <v>35</v>
      </c>
      <c r="AX117" s="13" t="s">
        <v>73</v>
      </c>
      <c r="AY117" s="209" t="s">
        <v>137</v>
      </c>
    </row>
    <row r="118" spans="1:65" s="14" customFormat="1" ht="11.25">
      <c r="B118" s="210"/>
      <c r="C118" s="211"/>
      <c r="D118" s="200" t="s">
        <v>191</v>
      </c>
      <c r="E118" s="212" t="s">
        <v>19</v>
      </c>
      <c r="F118" s="213" t="s">
        <v>193</v>
      </c>
      <c r="G118" s="211"/>
      <c r="H118" s="214">
        <v>1</v>
      </c>
      <c r="I118" s="215"/>
      <c r="J118" s="211"/>
      <c r="K118" s="211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191</v>
      </c>
      <c r="AU118" s="220" t="s">
        <v>95</v>
      </c>
      <c r="AV118" s="14" t="s">
        <v>143</v>
      </c>
      <c r="AW118" s="14" t="s">
        <v>35</v>
      </c>
      <c r="AX118" s="14" t="s">
        <v>80</v>
      </c>
      <c r="AY118" s="220" t="s">
        <v>137</v>
      </c>
    </row>
    <row r="119" spans="1:65" s="2" customFormat="1" ht="16.5" customHeight="1">
      <c r="A119" s="36"/>
      <c r="B119" s="37"/>
      <c r="C119" s="180" t="s">
        <v>168</v>
      </c>
      <c r="D119" s="180" t="s">
        <v>139</v>
      </c>
      <c r="E119" s="181" t="s">
        <v>674</v>
      </c>
      <c r="F119" s="182" t="s">
        <v>675</v>
      </c>
      <c r="G119" s="183" t="s">
        <v>647</v>
      </c>
      <c r="H119" s="184">
        <v>1</v>
      </c>
      <c r="I119" s="185"/>
      <c r="J119" s="186">
        <f>ROUND(I119*H119,2)</f>
        <v>0</v>
      </c>
      <c r="K119" s="182" t="s">
        <v>19</v>
      </c>
      <c r="L119" s="41"/>
      <c r="M119" s="187" t="s">
        <v>19</v>
      </c>
      <c r="N119" s="188" t="s">
        <v>44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648</v>
      </c>
      <c r="AT119" s="191" t="s">
        <v>139</v>
      </c>
      <c r="AU119" s="191" t="s">
        <v>95</v>
      </c>
      <c r="AY119" s="19" t="s">
        <v>137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80</v>
      </c>
      <c r="BK119" s="192">
        <f>ROUND(I119*H119,2)</f>
        <v>0</v>
      </c>
      <c r="BL119" s="19" t="s">
        <v>648</v>
      </c>
      <c r="BM119" s="191" t="s">
        <v>676</v>
      </c>
    </row>
    <row r="120" spans="1:65" s="13" customFormat="1" ht="11.25">
      <c r="B120" s="198"/>
      <c r="C120" s="199"/>
      <c r="D120" s="200" t="s">
        <v>191</v>
      </c>
      <c r="E120" s="201" t="s">
        <v>19</v>
      </c>
      <c r="F120" s="202" t="s">
        <v>657</v>
      </c>
      <c r="G120" s="199"/>
      <c r="H120" s="203">
        <v>1</v>
      </c>
      <c r="I120" s="204"/>
      <c r="J120" s="199"/>
      <c r="K120" s="199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191</v>
      </c>
      <c r="AU120" s="209" t="s">
        <v>95</v>
      </c>
      <c r="AV120" s="13" t="s">
        <v>82</v>
      </c>
      <c r="AW120" s="13" t="s">
        <v>35</v>
      </c>
      <c r="AX120" s="13" t="s">
        <v>73</v>
      </c>
      <c r="AY120" s="209" t="s">
        <v>137</v>
      </c>
    </row>
    <row r="121" spans="1:65" s="14" customFormat="1" ht="11.25">
      <c r="B121" s="210"/>
      <c r="C121" s="211"/>
      <c r="D121" s="200" t="s">
        <v>191</v>
      </c>
      <c r="E121" s="212" t="s">
        <v>19</v>
      </c>
      <c r="F121" s="213" t="s">
        <v>193</v>
      </c>
      <c r="G121" s="211"/>
      <c r="H121" s="214">
        <v>1</v>
      </c>
      <c r="I121" s="215"/>
      <c r="J121" s="211"/>
      <c r="K121" s="211"/>
      <c r="L121" s="216"/>
      <c r="M121" s="217"/>
      <c r="N121" s="218"/>
      <c r="O121" s="218"/>
      <c r="P121" s="218"/>
      <c r="Q121" s="218"/>
      <c r="R121" s="218"/>
      <c r="S121" s="218"/>
      <c r="T121" s="219"/>
      <c r="AT121" s="220" t="s">
        <v>191</v>
      </c>
      <c r="AU121" s="220" t="s">
        <v>95</v>
      </c>
      <c r="AV121" s="14" t="s">
        <v>143</v>
      </c>
      <c r="AW121" s="14" t="s">
        <v>35</v>
      </c>
      <c r="AX121" s="14" t="s">
        <v>80</v>
      </c>
      <c r="AY121" s="220" t="s">
        <v>137</v>
      </c>
    </row>
    <row r="122" spans="1:65" s="2" customFormat="1" ht="16.5" customHeight="1">
      <c r="A122" s="36"/>
      <c r="B122" s="37"/>
      <c r="C122" s="180" t="s">
        <v>174</v>
      </c>
      <c r="D122" s="180" t="s">
        <v>139</v>
      </c>
      <c r="E122" s="181" t="s">
        <v>677</v>
      </c>
      <c r="F122" s="182" t="s">
        <v>678</v>
      </c>
      <c r="G122" s="183" t="s">
        <v>647</v>
      </c>
      <c r="H122" s="184">
        <v>1</v>
      </c>
      <c r="I122" s="185"/>
      <c r="J122" s="186">
        <f>ROUND(I122*H122,2)</f>
        <v>0</v>
      </c>
      <c r="K122" s="182" t="s">
        <v>19</v>
      </c>
      <c r="L122" s="41"/>
      <c r="M122" s="187" t="s">
        <v>19</v>
      </c>
      <c r="N122" s="188" t="s">
        <v>44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648</v>
      </c>
      <c r="AT122" s="191" t="s">
        <v>139</v>
      </c>
      <c r="AU122" s="191" t="s">
        <v>95</v>
      </c>
      <c r="AY122" s="19" t="s">
        <v>137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80</v>
      </c>
      <c r="BK122" s="192">
        <f>ROUND(I122*H122,2)</f>
        <v>0</v>
      </c>
      <c r="BL122" s="19" t="s">
        <v>648</v>
      </c>
      <c r="BM122" s="191" t="s">
        <v>679</v>
      </c>
    </row>
    <row r="123" spans="1:65" s="13" customFormat="1" ht="11.25">
      <c r="B123" s="198"/>
      <c r="C123" s="199"/>
      <c r="D123" s="200" t="s">
        <v>191</v>
      </c>
      <c r="E123" s="201" t="s">
        <v>19</v>
      </c>
      <c r="F123" s="202" t="s">
        <v>657</v>
      </c>
      <c r="G123" s="199"/>
      <c r="H123" s="203">
        <v>1</v>
      </c>
      <c r="I123" s="204"/>
      <c r="J123" s="199"/>
      <c r="K123" s="199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191</v>
      </c>
      <c r="AU123" s="209" t="s">
        <v>95</v>
      </c>
      <c r="AV123" s="13" t="s">
        <v>82</v>
      </c>
      <c r="AW123" s="13" t="s">
        <v>35</v>
      </c>
      <c r="AX123" s="13" t="s">
        <v>73</v>
      </c>
      <c r="AY123" s="209" t="s">
        <v>137</v>
      </c>
    </row>
    <row r="124" spans="1:65" s="14" customFormat="1" ht="11.25">
      <c r="B124" s="210"/>
      <c r="C124" s="211"/>
      <c r="D124" s="200" t="s">
        <v>191</v>
      </c>
      <c r="E124" s="212" t="s">
        <v>19</v>
      </c>
      <c r="F124" s="213" t="s">
        <v>193</v>
      </c>
      <c r="G124" s="211"/>
      <c r="H124" s="214">
        <v>1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191</v>
      </c>
      <c r="AU124" s="220" t="s">
        <v>95</v>
      </c>
      <c r="AV124" s="14" t="s">
        <v>143</v>
      </c>
      <c r="AW124" s="14" t="s">
        <v>35</v>
      </c>
      <c r="AX124" s="14" t="s">
        <v>80</v>
      </c>
      <c r="AY124" s="220" t="s">
        <v>137</v>
      </c>
    </row>
    <row r="125" spans="1:65" s="12" customFormat="1" ht="20.85" customHeight="1">
      <c r="B125" s="164"/>
      <c r="C125" s="165"/>
      <c r="D125" s="166" t="s">
        <v>72</v>
      </c>
      <c r="E125" s="178" t="s">
        <v>680</v>
      </c>
      <c r="F125" s="178" t="s">
        <v>681</v>
      </c>
      <c r="G125" s="165"/>
      <c r="H125" s="165"/>
      <c r="I125" s="168"/>
      <c r="J125" s="179">
        <f>BK125</f>
        <v>0</v>
      </c>
      <c r="K125" s="165"/>
      <c r="L125" s="170"/>
      <c r="M125" s="171"/>
      <c r="N125" s="172"/>
      <c r="O125" s="172"/>
      <c r="P125" s="173">
        <f>SUM(P126:P128)</f>
        <v>0</v>
      </c>
      <c r="Q125" s="172"/>
      <c r="R125" s="173">
        <f>SUM(R126:R128)</f>
        <v>0</v>
      </c>
      <c r="S125" s="172"/>
      <c r="T125" s="174">
        <f>SUM(T126:T128)</f>
        <v>0</v>
      </c>
      <c r="AR125" s="175" t="s">
        <v>158</v>
      </c>
      <c r="AT125" s="176" t="s">
        <v>72</v>
      </c>
      <c r="AU125" s="176" t="s">
        <v>82</v>
      </c>
      <c r="AY125" s="175" t="s">
        <v>137</v>
      </c>
      <c r="BK125" s="177">
        <f>SUM(BK126:BK128)</f>
        <v>0</v>
      </c>
    </row>
    <row r="126" spans="1:65" s="2" customFormat="1" ht="16.5" customHeight="1">
      <c r="A126" s="36"/>
      <c r="B126" s="37"/>
      <c r="C126" s="180" t="s">
        <v>180</v>
      </c>
      <c r="D126" s="180" t="s">
        <v>139</v>
      </c>
      <c r="E126" s="181" t="s">
        <v>682</v>
      </c>
      <c r="F126" s="182" t="s">
        <v>683</v>
      </c>
      <c r="G126" s="183" t="s">
        <v>647</v>
      </c>
      <c r="H126" s="184">
        <v>1</v>
      </c>
      <c r="I126" s="185"/>
      <c r="J126" s="186">
        <f>ROUND(I126*H126,2)</f>
        <v>0</v>
      </c>
      <c r="K126" s="182" t="s">
        <v>19</v>
      </c>
      <c r="L126" s="41"/>
      <c r="M126" s="187" t="s">
        <v>19</v>
      </c>
      <c r="N126" s="188" t="s">
        <v>44</v>
      </c>
      <c r="O126" s="66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648</v>
      </c>
      <c r="AT126" s="191" t="s">
        <v>139</v>
      </c>
      <c r="AU126" s="191" t="s">
        <v>95</v>
      </c>
      <c r="AY126" s="19" t="s">
        <v>137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80</v>
      </c>
      <c r="BK126" s="192">
        <f>ROUND(I126*H126,2)</f>
        <v>0</v>
      </c>
      <c r="BL126" s="19" t="s">
        <v>648</v>
      </c>
      <c r="BM126" s="191" t="s">
        <v>684</v>
      </c>
    </row>
    <row r="127" spans="1:65" s="13" customFormat="1" ht="11.25">
      <c r="B127" s="198"/>
      <c r="C127" s="199"/>
      <c r="D127" s="200" t="s">
        <v>191</v>
      </c>
      <c r="E127" s="201" t="s">
        <v>19</v>
      </c>
      <c r="F127" s="202" t="s">
        <v>657</v>
      </c>
      <c r="G127" s="199"/>
      <c r="H127" s="203">
        <v>1</v>
      </c>
      <c r="I127" s="204"/>
      <c r="J127" s="199"/>
      <c r="K127" s="199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191</v>
      </c>
      <c r="AU127" s="209" t="s">
        <v>95</v>
      </c>
      <c r="AV127" s="13" t="s">
        <v>82</v>
      </c>
      <c r="AW127" s="13" t="s">
        <v>35</v>
      </c>
      <c r="AX127" s="13" t="s">
        <v>73</v>
      </c>
      <c r="AY127" s="209" t="s">
        <v>137</v>
      </c>
    </row>
    <row r="128" spans="1:65" s="14" customFormat="1" ht="11.25">
      <c r="B128" s="210"/>
      <c r="C128" s="211"/>
      <c r="D128" s="200" t="s">
        <v>191</v>
      </c>
      <c r="E128" s="212" t="s">
        <v>19</v>
      </c>
      <c r="F128" s="213" t="s">
        <v>193</v>
      </c>
      <c r="G128" s="211"/>
      <c r="H128" s="214">
        <v>1</v>
      </c>
      <c r="I128" s="215"/>
      <c r="J128" s="211"/>
      <c r="K128" s="211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191</v>
      </c>
      <c r="AU128" s="220" t="s">
        <v>95</v>
      </c>
      <c r="AV128" s="14" t="s">
        <v>143</v>
      </c>
      <c r="AW128" s="14" t="s">
        <v>35</v>
      </c>
      <c r="AX128" s="14" t="s">
        <v>80</v>
      </c>
      <c r="AY128" s="220" t="s">
        <v>137</v>
      </c>
    </row>
    <row r="129" spans="1:65" s="12" customFormat="1" ht="20.85" customHeight="1">
      <c r="B129" s="164"/>
      <c r="C129" s="165"/>
      <c r="D129" s="166" t="s">
        <v>72</v>
      </c>
      <c r="E129" s="178" t="s">
        <v>685</v>
      </c>
      <c r="F129" s="178" t="s">
        <v>686</v>
      </c>
      <c r="G129" s="165"/>
      <c r="H129" s="165"/>
      <c r="I129" s="168"/>
      <c r="J129" s="179">
        <f>BK129</f>
        <v>0</v>
      </c>
      <c r="K129" s="165"/>
      <c r="L129" s="170"/>
      <c r="M129" s="171"/>
      <c r="N129" s="172"/>
      <c r="O129" s="172"/>
      <c r="P129" s="173">
        <f>SUM(P130:P132)</f>
        <v>0</v>
      </c>
      <c r="Q129" s="172"/>
      <c r="R129" s="173">
        <f>SUM(R130:R132)</f>
        <v>0</v>
      </c>
      <c r="S129" s="172"/>
      <c r="T129" s="174">
        <f>SUM(T130:T132)</f>
        <v>0</v>
      </c>
      <c r="AR129" s="175" t="s">
        <v>158</v>
      </c>
      <c r="AT129" s="176" t="s">
        <v>72</v>
      </c>
      <c r="AU129" s="176" t="s">
        <v>82</v>
      </c>
      <c r="AY129" s="175" t="s">
        <v>137</v>
      </c>
      <c r="BK129" s="177">
        <f>SUM(BK130:BK132)</f>
        <v>0</v>
      </c>
    </row>
    <row r="130" spans="1:65" s="2" customFormat="1" ht="16.5" customHeight="1">
      <c r="A130" s="36"/>
      <c r="B130" s="37"/>
      <c r="C130" s="180" t="s">
        <v>186</v>
      </c>
      <c r="D130" s="180" t="s">
        <v>139</v>
      </c>
      <c r="E130" s="181" t="s">
        <v>687</v>
      </c>
      <c r="F130" s="182" t="s">
        <v>688</v>
      </c>
      <c r="G130" s="183" t="s">
        <v>647</v>
      </c>
      <c r="H130" s="184">
        <v>1</v>
      </c>
      <c r="I130" s="185"/>
      <c r="J130" s="186">
        <f>ROUND(I130*H130,2)</f>
        <v>0</v>
      </c>
      <c r="K130" s="182" t="s">
        <v>19</v>
      </c>
      <c r="L130" s="41"/>
      <c r="M130" s="187" t="s">
        <v>19</v>
      </c>
      <c r="N130" s="188" t="s">
        <v>44</v>
      </c>
      <c r="O130" s="66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648</v>
      </c>
      <c r="AT130" s="191" t="s">
        <v>139</v>
      </c>
      <c r="AU130" s="191" t="s">
        <v>95</v>
      </c>
      <c r="AY130" s="19" t="s">
        <v>137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80</v>
      </c>
      <c r="BK130" s="192">
        <f>ROUND(I130*H130,2)</f>
        <v>0</v>
      </c>
      <c r="BL130" s="19" t="s">
        <v>648</v>
      </c>
      <c r="BM130" s="191" t="s">
        <v>689</v>
      </c>
    </row>
    <row r="131" spans="1:65" s="13" customFormat="1" ht="11.25">
      <c r="B131" s="198"/>
      <c r="C131" s="199"/>
      <c r="D131" s="200" t="s">
        <v>191</v>
      </c>
      <c r="E131" s="201" t="s">
        <v>19</v>
      </c>
      <c r="F131" s="202" t="s">
        <v>657</v>
      </c>
      <c r="G131" s="199"/>
      <c r="H131" s="203">
        <v>1</v>
      </c>
      <c r="I131" s="204"/>
      <c r="J131" s="199"/>
      <c r="K131" s="199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191</v>
      </c>
      <c r="AU131" s="209" t="s">
        <v>95</v>
      </c>
      <c r="AV131" s="13" t="s">
        <v>82</v>
      </c>
      <c r="AW131" s="13" t="s">
        <v>35</v>
      </c>
      <c r="AX131" s="13" t="s">
        <v>73</v>
      </c>
      <c r="AY131" s="209" t="s">
        <v>137</v>
      </c>
    </row>
    <row r="132" spans="1:65" s="14" customFormat="1" ht="11.25">
      <c r="B132" s="210"/>
      <c r="C132" s="211"/>
      <c r="D132" s="200" t="s">
        <v>191</v>
      </c>
      <c r="E132" s="212" t="s">
        <v>19</v>
      </c>
      <c r="F132" s="213" t="s">
        <v>193</v>
      </c>
      <c r="G132" s="211"/>
      <c r="H132" s="214">
        <v>1</v>
      </c>
      <c r="I132" s="215"/>
      <c r="J132" s="211"/>
      <c r="K132" s="211"/>
      <c r="L132" s="216"/>
      <c r="M132" s="245"/>
      <c r="N132" s="246"/>
      <c r="O132" s="246"/>
      <c r="P132" s="246"/>
      <c r="Q132" s="246"/>
      <c r="R132" s="246"/>
      <c r="S132" s="246"/>
      <c r="T132" s="247"/>
      <c r="AT132" s="220" t="s">
        <v>191</v>
      </c>
      <c r="AU132" s="220" t="s">
        <v>95</v>
      </c>
      <c r="AV132" s="14" t="s">
        <v>143</v>
      </c>
      <c r="AW132" s="14" t="s">
        <v>35</v>
      </c>
      <c r="AX132" s="14" t="s">
        <v>80</v>
      </c>
      <c r="AY132" s="220" t="s">
        <v>137</v>
      </c>
    </row>
    <row r="133" spans="1:65" s="2" customFormat="1" ht="6.95" customHeight="1">
      <c r="A133" s="36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41"/>
      <c r="M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</sheetData>
  <sheetProtection algorithmName="SHA-512" hashValue="PuvoLsjHLsOLquvf5wnEyi1udmJ9CvaLNiHyMk0pq4bCrKD4pfPcxW98fY170IB+U80eXsoJyvtbzqRYL9kleA==" saltValue="elGVfX282wb5QBCWSkbdtrWtVgKc9lr5bv5eXWBRcIWIvutlsOG9sfG9dDFoBsqOlTRFLHTdtoEPRk7sHQTPpg==" spinCount="100000" sheet="1" objects="1" scenarios="1" formatColumns="0" formatRows="0" autoFilter="0"/>
  <autoFilter ref="C91:K132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7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19" t="s">
        <v>94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105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0" t="str">
        <f>'Rekapitulace stavby'!K6</f>
        <v>Polní cesty C24, C48 a C69 v k.ú. Božejovice</v>
      </c>
      <c r="F7" s="381"/>
      <c r="G7" s="381"/>
      <c r="H7" s="381"/>
      <c r="L7" s="22"/>
    </row>
    <row r="8" spans="1:46" s="1" customFormat="1" ht="12" customHeight="1">
      <c r="B8" s="22"/>
      <c r="D8" s="114" t="s">
        <v>106</v>
      </c>
      <c r="L8" s="22"/>
    </row>
    <row r="9" spans="1:46" s="2" customFormat="1" ht="16.5" customHeight="1">
      <c r="A9" s="36"/>
      <c r="B9" s="41"/>
      <c r="C9" s="36"/>
      <c r="D9" s="36"/>
      <c r="E9" s="380" t="s">
        <v>690</v>
      </c>
      <c r="F9" s="383"/>
      <c r="G9" s="383"/>
      <c r="H9" s="383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634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2" t="s">
        <v>691</v>
      </c>
      <c r="F11" s="383"/>
      <c r="G11" s="383"/>
      <c r="H11" s="383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15. 3. 2024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19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84" t="str">
        <f>'Rekapitulace stavby'!E14</f>
        <v>Vyplň údaj</v>
      </c>
      <c r="F20" s="385"/>
      <c r="G20" s="385"/>
      <c r="H20" s="385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26</v>
      </c>
      <c r="J22" s="105" t="s">
        <v>33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34</v>
      </c>
      <c r="F23" s="36"/>
      <c r="G23" s="36"/>
      <c r="H23" s="36"/>
      <c r="I23" s="114" t="s">
        <v>29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36</v>
      </c>
      <c r="E25" s="36"/>
      <c r="F25" s="36"/>
      <c r="G25" s="36"/>
      <c r="H25" s="36"/>
      <c r="I25" s="114" t="s">
        <v>26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34</v>
      </c>
      <c r="F26" s="36"/>
      <c r="G26" s="36"/>
      <c r="H26" s="36"/>
      <c r="I26" s="114" t="s">
        <v>29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86" t="s">
        <v>19</v>
      </c>
      <c r="F29" s="386"/>
      <c r="G29" s="386"/>
      <c r="H29" s="386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ROUND(J94,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ROUND((SUM(BE94:BE372)),  2)</f>
        <v>0</v>
      </c>
      <c r="G35" s="36"/>
      <c r="H35" s="36"/>
      <c r="I35" s="126">
        <v>0.21</v>
      </c>
      <c r="J35" s="125">
        <f>ROUND(((SUM(BE94:BE372))*I35),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ROUND((SUM(BF94:BF372)),  2)</f>
        <v>0</v>
      </c>
      <c r="G36" s="36"/>
      <c r="H36" s="36"/>
      <c r="I36" s="126">
        <v>0.15</v>
      </c>
      <c r="J36" s="125">
        <f>ROUND(((SUM(BF94:BF372))*I36),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ROUND((SUM(BG94:BG372)),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ROUND((SUM(BH94:BH372)),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ROUND((SUM(BI94:BI372)),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108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87" t="str">
        <f>E7</f>
        <v>Polní cesty C24, C48 a C69 v k.ú. Božejovice</v>
      </c>
      <c r="F50" s="388"/>
      <c r="G50" s="388"/>
      <c r="H50" s="388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106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87" t="s">
        <v>690</v>
      </c>
      <c r="F52" s="389"/>
      <c r="G52" s="389"/>
      <c r="H52" s="389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634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0" t="str">
        <f>E11</f>
        <v>SO 102-1 - Polní cesta C48, km 0,000-0,900</v>
      </c>
      <c r="F54" s="389"/>
      <c r="G54" s="389"/>
      <c r="H54" s="389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Božejovicce</v>
      </c>
      <c r="G56" s="38"/>
      <c r="H56" s="38"/>
      <c r="I56" s="31" t="s">
        <v>23</v>
      </c>
      <c r="J56" s="61" t="str">
        <f>IF(J14="","",J14)</f>
        <v>15. 3. 2024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25.7" customHeight="1">
      <c r="A58" s="36"/>
      <c r="B58" s="37"/>
      <c r="C58" s="31" t="s">
        <v>25</v>
      </c>
      <c r="D58" s="38"/>
      <c r="E58" s="38"/>
      <c r="F58" s="29" t="str">
        <f>E17</f>
        <v>ČR-Státní pozemkový úřad</v>
      </c>
      <c r="G58" s="38"/>
      <c r="H58" s="38"/>
      <c r="I58" s="31" t="s">
        <v>32</v>
      </c>
      <c r="J58" s="34" t="str">
        <f>E23</f>
        <v>AGROPROJEKT PSO s.r.o.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5.7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36</v>
      </c>
      <c r="J59" s="34" t="str">
        <f>E26</f>
        <v>AGROPROJEKT PSO s.r.o.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109</v>
      </c>
      <c r="D61" s="139"/>
      <c r="E61" s="139"/>
      <c r="F61" s="139"/>
      <c r="G61" s="139"/>
      <c r="H61" s="139"/>
      <c r="I61" s="139"/>
      <c r="J61" s="140" t="s">
        <v>110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J94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111</v>
      </c>
    </row>
    <row r="64" spans="1:47" s="9" customFormat="1" ht="24.95" customHeight="1">
      <c r="B64" s="142"/>
      <c r="C64" s="143"/>
      <c r="D64" s="144" t="s">
        <v>112</v>
      </c>
      <c r="E64" s="145"/>
      <c r="F64" s="145"/>
      <c r="G64" s="145"/>
      <c r="H64" s="145"/>
      <c r="I64" s="145"/>
      <c r="J64" s="146">
        <f>J95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113</v>
      </c>
      <c r="E65" s="150"/>
      <c r="F65" s="150"/>
      <c r="G65" s="150"/>
      <c r="H65" s="150"/>
      <c r="I65" s="150"/>
      <c r="J65" s="151">
        <f>J96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114</v>
      </c>
      <c r="E66" s="150"/>
      <c r="F66" s="150"/>
      <c r="G66" s="150"/>
      <c r="H66" s="150"/>
      <c r="I66" s="150"/>
      <c r="J66" s="151">
        <f>J179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116</v>
      </c>
      <c r="E67" s="150"/>
      <c r="F67" s="150"/>
      <c r="G67" s="150"/>
      <c r="H67" s="150"/>
      <c r="I67" s="150"/>
      <c r="J67" s="151">
        <f>J200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117</v>
      </c>
      <c r="E68" s="150"/>
      <c r="F68" s="150"/>
      <c r="G68" s="150"/>
      <c r="H68" s="150"/>
      <c r="I68" s="150"/>
      <c r="J68" s="151">
        <f>J231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118</v>
      </c>
      <c r="E69" s="150"/>
      <c r="F69" s="150"/>
      <c r="G69" s="150"/>
      <c r="H69" s="150"/>
      <c r="I69" s="150"/>
      <c r="J69" s="151">
        <f>J288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119</v>
      </c>
      <c r="E70" s="150"/>
      <c r="F70" s="150"/>
      <c r="G70" s="150"/>
      <c r="H70" s="150"/>
      <c r="I70" s="150"/>
      <c r="J70" s="151">
        <f>J300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120</v>
      </c>
      <c r="E71" s="150"/>
      <c r="F71" s="150"/>
      <c r="G71" s="150"/>
      <c r="H71" s="150"/>
      <c r="I71" s="150"/>
      <c r="J71" s="151">
        <f>J362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121</v>
      </c>
      <c r="E72" s="150"/>
      <c r="F72" s="150"/>
      <c r="G72" s="150"/>
      <c r="H72" s="150"/>
      <c r="I72" s="150"/>
      <c r="J72" s="151">
        <f>J370</f>
        <v>0</v>
      </c>
      <c r="K72" s="99"/>
      <c r="L72" s="152"/>
    </row>
    <row r="73" spans="1:31" s="2" customFormat="1" ht="21.7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8" spans="1:31" s="2" customFormat="1" ht="6.95" customHeight="1">
      <c r="A78" s="36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4.95" customHeight="1">
      <c r="A79" s="36"/>
      <c r="B79" s="37"/>
      <c r="C79" s="25" t="s">
        <v>122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12" customHeight="1">
      <c r="A81" s="36"/>
      <c r="B81" s="37"/>
      <c r="C81" s="31" t="s">
        <v>16</v>
      </c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16.5" customHeight="1">
      <c r="A82" s="36"/>
      <c r="B82" s="37"/>
      <c r="C82" s="38"/>
      <c r="D82" s="38"/>
      <c r="E82" s="387" t="str">
        <f>E7</f>
        <v>Polní cesty C24, C48 a C69 v k.ú. Božejovice</v>
      </c>
      <c r="F82" s="388"/>
      <c r="G82" s="388"/>
      <c r="H82" s="38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1" customFormat="1" ht="12" customHeight="1">
      <c r="B83" s="23"/>
      <c r="C83" s="31" t="s">
        <v>106</v>
      </c>
      <c r="D83" s="24"/>
      <c r="E83" s="24"/>
      <c r="F83" s="24"/>
      <c r="G83" s="24"/>
      <c r="H83" s="24"/>
      <c r="I83" s="24"/>
      <c r="J83" s="24"/>
      <c r="K83" s="24"/>
      <c r="L83" s="22"/>
    </row>
    <row r="84" spans="1:63" s="2" customFormat="1" ht="16.5" customHeight="1">
      <c r="A84" s="36"/>
      <c r="B84" s="37"/>
      <c r="C84" s="38"/>
      <c r="D84" s="38"/>
      <c r="E84" s="387" t="s">
        <v>690</v>
      </c>
      <c r="F84" s="389"/>
      <c r="G84" s="389"/>
      <c r="H84" s="389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2" customFormat="1" ht="12" customHeight="1">
      <c r="A85" s="36"/>
      <c r="B85" s="37"/>
      <c r="C85" s="31" t="s">
        <v>634</v>
      </c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6.5" customHeight="1">
      <c r="A86" s="36"/>
      <c r="B86" s="37"/>
      <c r="C86" s="38"/>
      <c r="D86" s="38"/>
      <c r="E86" s="340" t="str">
        <f>E11</f>
        <v>SO 102-1 - Polní cesta C48, km 0,000-0,900</v>
      </c>
      <c r="F86" s="389"/>
      <c r="G86" s="389"/>
      <c r="H86" s="389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12" customHeight="1">
      <c r="A88" s="36"/>
      <c r="B88" s="37"/>
      <c r="C88" s="31" t="s">
        <v>21</v>
      </c>
      <c r="D88" s="38"/>
      <c r="E88" s="38"/>
      <c r="F88" s="29" t="str">
        <f>F14</f>
        <v>Božejovicce</v>
      </c>
      <c r="G88" s="38"/>
      <c r="H88" s="38"/>
      <c r="I88" s="31" t="s">
        <v>23</v>
      </c>
      <c r="J88" s="61" t="str">
        <f>IF(J14="","",J14)</f>
        <v>15. 3. 2024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6.9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25.7" customHeight="1">
      <c r="A90" s="36"/>
      <c r="B90" s="37"/>
      <c r="C90" s="31" t="s">
        <v>25</v>
      </c>
      <c r="D90" s="38"/>
      <c r="E90" s="38"/>
      <c r="F90" s="29" t="str">
        <f>E17</f>
        <v>ČR-Státní pozemkový úřad</v>
      </c>
      <c r="G90" s="38"/>
      <c r="H90" s="38"/>
      <c r="I90" s="31" t="s">
        <v>32</v>
      </c>
      <c r="J90" s="34" t="str">
        <f>E23</f>
        <v>AGROPROJEKT PSO s.r.o.</v>
      </c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25.7" customHeight="1">
      <c r="A91" s="36"/>
      <c r="B91" s="37"/>
      <c r="C91" s="31" t="s">
        <v>30</v>
      </c>
      <c r="D91" s="38"/>
      <c r="E91" s="38"/>
      <c r="F91" s="29" t="str">
        <f>IF(E20="","",E20)</f>
        <v>Vyplň údaj</v>
      </c>
      <c r="G91" s="38"/>
      <c r="H91" s="38"/>
      <c r="I91" s="31" t="s">
        <v>36</v>
      </c>
      <c r="J91" s="34" t="str">
        <f>E26</f>
        <v>AGROPROJEKT PSO s.r.o.</v>
      </c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0.3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11" customFormat="1" ht="29.25" customHeight="1">
      <c r="A93" s="153"/>
      <c r="B93" s="154"/>
      <c r="C93" s="155" t="s">
        <v>123</v>
      </c>
      <c r="D93" s="156" t="s">
        <v>58</v>
      </c>
      <c r="E93" s="156" t="s">
        <v>54</v>
      </c>
      <c r="F93" s="156" t="s">
        <v>55</v>
      </c>
      <c r="G93" s="156" t="s">
        <v>124</v>
      </c>
      <c r="H93" s="156" t="s">
        <v>125</v>
      </c>
      <c r="I93" s="156" t="s">
        <v>126</v>
      </c>
      <c r="J93" s="156" t="s">
        <v>110</v>
      </c>
      <c r="K93" s="157" t="s">
        <v>127</v>
      </c>
      <c r="L93" s="158"/>
      <c r="M93" s="70" t="s">
        <v>19</v>
      </c>
      <c r="N93" s="71" t="s">
        <v>43</v>
      </c>
      <c r="O93" s="71" t="s">
        <v>128</v>
      </c>
      <c r="P93" s="71" t="s">
        <v>129</v>
      </c>
      <c r="Q93" s="71" t="s">
        <v>130</v>
      </c>
      <c r="R93" s="71" t="s">
        <v>131</v>
      </c>
      <c r="S93" s="71" t="s">
        <v>132</v>
      </c>
      <c r="T93" s="72" t="s">
        <v>133</v>
      </c>
      <c r="U93" s="153"/>
      <c r="V93" s="153"/>
      <c r="W93" s="153"/>
      <c r="X93" s="153"/>
      <c r="Y93" s="153"/>
      <c r="Z93" s="153"/>
      <c r="AA93" s="153"/>
      <c r="AB93" s="153"/>
      <c r="AC93" s="153"/>
      <c r="AD93" s="153"/>
      <c r="AE93" s="153"/>
    </row>
    <row r="94" spans="1:63" s="2" customFormat="1" ht="22.9" customHeight="1">
      <c r="A94" s="36"/>
      <c r="B94" s="37"/>
      <c r="C94" s="77" t="s">
        <v>134</v>
      </c>
      <c r="D94" s="38"/>
      <c r="E94" s="38"/>
      <c r="F94" s="38"/>
      <c r="G94" s="38"/>
      <c r="H94" s="38"/>
      <c r="I94" s="38"/>
      <c r="J94" s="159">
        <f>BK94</f>
        <v>0</v>
      </c>
      <c r="K94" s="38"/>
      <c r="L94" s="41"/>
      <c r="M94" s="73"/>
      <c r="N94" s="160"/>
      <c r="O94" s="74"/>
      <c r="P94" s="161">
        <f>P95</f>
        <v>0</v>
      </c>
      <c r="Q94" s="74"/>
      <c r="R94" s="161">
        <f>R95</f>
        <v>971.66790360000005</v>
      </c>
      <c r="S94" s="74"/>
      <c r="T94" s="162">
        <f>T95</f>
        <v>70.694999999999993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72</v>
      </c>
      <c r="AU94" s="19" t="s">
        <v>111</v>
      </c>
      <c r="BK94" s="163">
        <f>BK95</f>
        <v>0</v>
      </c>
    </row>
    <row r="95" spans="1:63" s="12" customFormat="1" ht="25.9" customHeight="1">
      <c r="B95" s="164"/>
      <c r="C95" s="165"/>
      <c r="D95" s="166" t="s">
        <v>72</v>
      </c>
      <c r="E95" s="167" t="s">
        <v>135</v>
      </c>
      <c r="F95" s="167" t="s">
        <v>136</v>
      </c>
      <c r="G95" s="165"/>
      <c r="H95" s="165"/>
      <c r="I95" s="168"/>
      <c r="J95" s="169">
        <f>BK95</f>
        <v>0</v>
      </c>
      <c r="K95" s="165"/>
      <c r="L95" s="170"/>
      <c r="M95" s="171"/>
      <c r="N95" s="172"/>
      <c r="O95" s="172"/>
      <c r="P95" s="173">
        <f>P96+P179+P200+P231+P288+P300+P362+P370</f>
        <v>0</v>
      </c>
      <c r="Q95" s="172"/>
      <c r="R95" s="173">
        <f>R96+R179+R200+R231+R288+R300+R362+R370</f>
        <v>971.66790360000005</v>
      </c>
      <c r="S95" s="172"/>
      <c r="T95" s="174">
        <f>T96+T179+T200+T231+T288+T300+T362+T370</f>
        <v>70.694999999999993</v>
      </c>
      <c r="AR95" s="175" t="s">
        <v>80</v>
      </c>
      <c r="AT95" s="176" t="s">
        <v>72</v>
      </c>
      <c r="AU95" s="176" t="s">
        <v>73</v>
      </c>
      <c r="AY95" s="175" t="s">
        <v>137</v>
      </c>
      <c r="BK95" s="177">
        <f>BK96+BK179+BK200+BK231+BK288+BK300+BK362+BK370</f>
        <v>0</v>
      </c>
    </row>
    <row r="96" spans="1:63" s="12" customFormat="1" ht="22.9" customHeight="1">
      <c r="B96" s="164"/>
      <c r="C96" s="165"/>
      <c r="D96" s="166" t="s">
        <v>72</v>
      </c>
      <c r="E96" s="178" t="s">
        <v>80</v>
      </c>
      <c r="F96" s="178" t="s">
        <v>138</v>
      </c>
      <c r="G96" s="165"/>
      <c r="H96" s="165"/>
      <c r="I96" s="168"/>
      <c r="J96" s="179">
        <f>BK96</f>
        <v>0</v>
      </c>
      <c r="K96" s="165"/>
      <c r="L96" s="170"/>
      <c r="M96" s="171"/>
      <c r="N96" s="172"/>
      <c r="O96" s="172"/>
      <c r="P96" s="173">
        <f>SUM(P97:P178)</f>
        <v>0</v>
      </c>
      <c r="Q96" s="172"/>
      <c r="R96" s="173">
        <f>SUM(R97:R178)</f>
        <v>1.9562980000000001</v>
      </c>
      <c r="S96" s="172"/>
      <c r="T96" s="174">
        <f>SUM(T97:T178)</f>
        <v>0</v>
      </c>
      <c r="AR96" s="175" t="s">
        <v>80</v>
      </c>
      <c r="AT96" s="176" t="s">
        <v>72</v>
      </c>
      <c r="AU96" s="176" t="s">
        <v>80</v>
      </c>
      <c r="AY96" s="175" t="s">
        <v>137</v>
      </c>
      <c r="BK96" s="177">
        <f>SUM(BK97:BK178)</f>
        <v>0</v>
      </c>
    </row>
    <row r="97" spans="1:65" s="2" customFormat="1" ht="16.5" customHeight="1">
      <c r="A97" s="36"/>
      <c r="B97" s="37"/>
      <c r="C97" s="180" t="s">
        <v>80</v>
      </c>
      <c r="D97" s="180" t="s">
        <v>139</v>
      </c>
      <c r="E97" s="181" t="s">
        <v>692</v>
      </c>
      <c r="F97" s="182" t="s">
        <v>693</v>
      </c>
      <c r="G97" s="183" t="s">
        <v>142</v>
      </c>
      <c r="H97" s="184">
        <v>100</v>
      </c>
      <c r="I97" s="185"/>
      <c r="J97" s="186">
        <f>ROUND(I97*H97,2)</f>
        <v>0</v>
      </c>
      <c r="K97" s="182" t="s">
        <v>148</v>
      </c>
      <c r="L97" s="41"/>
      <c r="M97" s="187" t="s">
        <v>19</v>
      </c>
      <c r="N97" s="188" t="s">
        <v>44</v>
      </c>
      <c r="O97" s="66"/>
      <c r="P97" s="189">
        <f>O97*H97</f>
        <v>0</v>
      </c>
      <c r="Q97" s="189">
        <v>3.0000000000000001E-5</v>
      </c>
      <c r="R97" s="189">
        <f>Q97*H97</f>
        <v>3.0000000000000001E-3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143</v>
      </c>
      <c r="AT97" s="191" t="s">
        <v>139</v>
      </c>
      <c r="AU97" s="191" t="s">
        <v>82</v>
      </c>
      <c r="AY97" s="19" t="s">
        <v>137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80</v>
      </c>
      <c r="BK97" s="192">
        <f>ROUND(I97*H97,2)</f>
        <v>0</v>
      </c>
      <c r="BL97" s="19" t="s">
        <v>143</v>
      </c>
      <c r="BM97" s="191" t="s">
        <v>694</v>
      </c>
    </row>
    <row r="98" spans="1:65" s="2" customFormat="1" ht="11.25">
      <c r="A98" s="36"/>
      <c r="B98" s="37"/>
      <c r="C98" s="38"/>
      <c r="D98" s="193" t="s">
        <v>150</v>
      </c>
      <c r="E98" s="38"/>
      <c r="F98" s="194" t="s">
        <v>695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150</v>
      </c>
      <c r="AU98" s="19" t="s">
        <v>82</v>
      </c>
    </row>
    <row r="99" spans="1:65" s="2" customFormat="1" ht="16.5" customHeight="1">
      <c r="A99" s="36"/>
      <c r="B99" s="37"/>
      <c r="C99" s="180" t="s">
        <v>82</v>
      </c>
      <c r="D99" s="180" t="s">
        <v>139</v>
      </c>
      <c r="E99" s="181" t="s">
        <v>145</v>
      </c>
      <c r="F99" s="182" t="s">
        <v>146</v>
      </c>
      <c r="G99" s="183" t="s">
        <v>147</v>
      </c>
      <c r="H99" s="184">
        <v>5</v>
      </c>
      <c r="I99" s="185"/>
      <c r="J99" s="186">
        <f>ROUND(I99*H99,2)</f>
        <v>0</v>
      </c>
      <c r="K99" s="182" t="s">
        <v>148</v>
      </c>
      <c r="L99" s="41"/>
      <c r="M99" s="187" t="s">
        <v>19</v>
      </c>
      <c r="N99" s="188" t="s">
        <v>44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143</v>
      </c>
      <c r="AT99" s="191" t="s">
        <v>139</v>
      </c>
      <c r="AU99" s="191" t="s">
        <v>82</v>
      </c>
      <c r="AY99" s="19" t="s">
        <v>137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80</v>
      </c>
      <c r="BK99" s="192">
        <f>ROUND(I99*H99,2)</f>
        <v>0</v>
      </c>
      <c r="BL99" s="19" t="s">
        <v>143</v>
      </c>
      <c r="BM99" s="191" t="s">
        <v>696</v>
      </c>
    </row>
    <row r="100" spans="1:65" s="2" customFormat="1" ht="11.25">
      <c r="A100" s="36"/>
      <c r="B100" s="37"/>
      <c r="C100" s="38"/>
      <c r="D100" s="193" t="s">
        <v>150</v>
      </c>
      <c r="E100" s="38"/>
      <c r="F100" s="194" t="s">
        <v>151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150</v>
      </c>
      <c r="AU100" s="19" t="s">
        <v>82</v>
      </c>
    </row>
    <row r="101" spans="1:65" s="2" customFormat="1" ht="21.75" customHeight="1">
      <c r="A101" s="36"/>
      <c r="B101" s="37"/>
      <c r="C101" s="180" t="s">
        <v>95</v>
      </c>
      <c r="D101" s="180" t="s">
        <v>139</v>
      </c>
      <c r="E101" s="181" t="s">
        <v>697</v>
      </c>
      <c r="F101" s="182" t="s">
        <v>698</v>
      </c>
      <c r="G101" s="183" t="s">
        <v>147</v>
      </c>
      <c r="H101" s="184">
        <v>1</v>
      </c>
      <c r="I101" s="185"/>
      <c r="J101" s="186">
        <f>ROUND(I101*H101,2)</f>
        <v>0</v>
      </c>
      <c r="K101" s="182" t="s">
        <v>148</v>
      </c>
      <c r="L101" s="41"/>
      <c r="M101" s="187" t="s">
        <v>19</v>
      </c>
      <c r="N101" s="188" t="s">
        <v>44</v>
      </c>
      <c r="O101" s="66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143</v>
      </c>
      <c r="AT101" s="191" t="s">
        <v>139</v>
      </c>
      <c r="AU101" s="191" t="s">
        <v>82</v>
      </c>
      <c r="AY101" s="19" t="s">
        <v>137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80</v>
      </c>
      <c r="BK101" s="192">
        <f>ROUND(I101*H101,2)</f>
        <v>0</v>
      </c>
      <c r="BL101" s="19" t="s">
        <v>143</v>
      </c>
      <c r="BM101" s="191" t="s">
        <v>699</v>
      </c>
    </row>
    <row r="102" spans="1:65" s="2" customFormat="1" ht="11.25">
      <c r="A102" s="36"/>
      <c r="B102" s="37"/>
      <c r="C102" s="38"/>
      <c r="D102" s="193" t="s">
        <v>150</v>
      </c>
      <c r="E102" s="38"/>
      <c r="F102" s="194" t="s">
        <v>700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150</v>
      </c>
      <c r="AU102" s="19" t="s">
        <v>82</v>
      </c>
    </row>
    <row r="103" spans="1:65" s="2" customFormat="1" ht="21.75" customHeight="1">
      <c r="A103" s="36"/>
      <c r="B103" s="37"/>
      <c r="C103" s="180" t="s">
        <v>143</v>
      </c>
      <c r="D103" s="180" t="s">
        <v>139</v>
      </c>
      <c r="E103" s="181" t="s">
        <v>701</v>
      </c>
      <c r="F103" s="182" t="s">
        <v>702</v>
      </c>
      <c r="G103" s="183" t="s">
        <v>147</v>
      </c>
      <c r="H103" s="184">
        <v>4</v>
      </c>
      <c r="I103" s="185"/>
      <c r="J103" s="186">
        <f>ROUND(I103*H103,2)</f>
        <v>0</v>
      </c>
      <c r="K103" s="182" t="s">
        <v>148</v>
      </c>
      <c r="L103" s="41"/>
      <c r="M103" s="187" t="s">
        <v>19</v>
      </c>
      <c r="N103" s="188" t="s">
        <v>44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143</v>
      </c>
      <c r="AT103" s="191" t="s">
        <v>139</v>
      </c>
      <c r="AU103" s="191" t="s">
        <v>82</v>
      </c>
      <c r="AY103" s="19" t="s">
        <v>137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80</v>
      </c>
      <c r="BK103" s="192">
        <f>ROUND(I103*H103,2)</f>
        <v>0</v>
      </c>
      <c r="BL103" s="19" t="s">
        <v>143</v>
      </c>
      <c r="BM103" s="191" t="s">
        <v>703</v>
      </c>
    </row>
    <row r="104" spans="1:65" s="2" customFormat="1" ht="11.25">
      <c r="A104" s="36"/>
      <c r="B104" s="37"/>
      <c r="C104" s="38"/>
      <c r="D104" s="193" t="s">
        <v>150</v>
      </c>
      <c r="E104" s="38"/>
      <c r="F104" s="194" t="s">
        <v>704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150</v>
      </c>
      <c r="AU104" s="19" t="s">
        <v>82</v>
      </c>
    </row>
    <row r="105" spans="1:65" s="2" customFormat="1" ht="21.75" customHeight="1">
      <c r="A105" s="36"/>
      <c r="B105" s="37"/>
      <c r="C105" s="180" t="s">
        <v>158</v>
      </c>
      <c r="D105" s="180" t="s">
        <v>139</v>
      </c>
      <c r="E105" s="181" t="s">
        <v>705</v>
      </c>
      <c r="F105" s="182" t="s">
        <v>706</v>
      </c>
      <c r="G105" s="183" t="s">
        <v>147</v>
      </c>
      <c r="H105" s="184">
        <v>2</v>
      </c>
      <c r="I105" s="185"/>
      <c r="J105" s="186">
        <f>ROUND(I105*H105,2)</f>
        <v>0</v>
      </c>
      <c r="K105" s="182" t="s">
        <v>148</v>
      </c>
      <c r="L105" s="41"/>
      <c r="M105" s="187" t="s">
        <v>19</v>
      </c>
      <c r="N105" s="188" t="s">
        <v>44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143</v>
      </c>
      <c r="AT105" s="191" t="s">
        <v>139</v>
      </c>
      <c r="AU105" s="191" t="s">
        <v>82</v>
      </c>
      <c r="AY105" s="19" t="s">
        <v>137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80</v>
      </c>
      <c r="BK105" s="192">
        <f>ROUND(I105*H105,2)</f>
        <v>0</v>
      </c>
      <c r="BL105" s="19" t="s">
        <v>143</v>
      </c>
      <c r="BM105" s="191" t="s">
        <v>707</v>
      </c>
    </row>
    <row r="106" spans="1:65" s="2" customFormat="1" ht="11.25">
      <c r="A106" s="36"/>
      <c r="B106" s="37"/>
      <c r="C106" s="38"/>
      <c r="D106" s="193" t="s">
        <v>150</v>
      </c>
      <c r="E106" s="38"/>
      <c r="F106" s="194" t="s">
        <v>708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150</v>
      </c>
      <c r="AU106" s="19" t="s">
        <v>82</v>
      </c>
    </row>
    <row r="107" spans="1:65" s="2" customFormat="1" ht="16.5" customHeight="1">
      <c r="A107" s="36"/>
      <c r="B107" s="37"/>
      <c r="C107" s="180" t="s">
        <v>163</v>
      </c>
      <c r="D107" s="180" t="s">
        <v>139</v>
      </c>
      <c r="E107" s="181" t="s">
        <v>159</v>
      </c>
      <c r="F107" s="182" t="s">
        <v>160</v>
      </c>
      <c r="G107" s="183" t="s">
        <v>147</v>
      </c>
      <c r="H107" s="184">
        <v>1</v>
      </c>
      <c r="I107" s="185"/>
      <c r="J107" s="186">
        <f>ROUND(I107*H107,2)</f>
        <v>0</v>
      </c>
      <c r="K107" s="182" t="s">
        <v>148</v>
      </c>
      <c r="L107" s="41"/>
      <c r="M107" s="187" t="s">
        <v>19</v>
      </c>
      <c r="N107" s="188" t="s">
        <v>44</v>
      </c>
      <c r="O107" s="66"/>
      <c r="P107" s="189">
        <f>O107*H107</f>
        <v>0</v>
      </c>
      <c r="Q107" s="189">
        <v>9.0000000000000006E-5</v>
      </c>
      <c r="R107" s="189">
        <f>Q107*H107</f>
        <v>9.0000000000000006E-5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143</v>
      </c>
      <c r="AT107" s="191" t="s">
        <v>139</v>
      </c>
      <c r="AU107" s="191" t="s">
        <v>82</v>
      </c>
      <c r="AY107" s="19" t="s">
        <v>137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80</v>
      </c>
      <c r="BK107" s="192">
        <f>ROUND(I107*H107,2)</f>
        <v>0</v>
      </c>
      <c r="BL107" s="19" t="s">
        <v>143</v>
      </c>
      <c r="BM107" s="191" t="s">
        <v>709</v>
      </c>
    </row>
    <row r="108" spans="1:65" s="2" customFormat="1" ht="11.25">
      <c r="A108" s="36"/>
      <c r="B108" s="37"/>
      <c r="C108" s="38"/>
      <c r="D108" s="193" t="s">
        <v>150</v>
      </c>
      <c r="E108" s="38"/>
      <c r="F108" s="194" t="s">
        <v>162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150</v>
      </c>
      <c r="AU108" s="19" t="s">
        <v>82</v>
      </c>
    </row>
    <row r="109" spans="1:65" s="2" customFormat="1" ht="16.5" customHeight="1">
      <c r="A109" s="36"/>
      <c r="B109" s="37"/>
      <c r="C109" s="180" t="s">
        <v>168</v>
      </c>
      <c r="D109" s="180" t="s">
        <v>139</v>
      </c>
      <c r="E109" s="181" t="s">
        <v>164</v>
      </c>
      <c r="F109" s="182" t="s">
        <v>165</v>
      </c>
      <c r="G109" s="183" t="s">
        <v>147</v>
      </c>
      <c r="H109" s="184">
        <v>4</v>
      </c>
      <c r="I109" s="185"/>
      <c r="J109" s="186">
        <f>ROUND(I109*H109,2)</f>
        <v>0</v>
      </c>
      <c r="K109" s="182" t="s">
        <v>148</v>
      </c>
      <c r="L109" s="41"/>
      <c r="M109" s="187" t="s">
        <v>19</v>
      </c>
      <c r="N109" s="188" t="s">
        <v>44</v>
      </c>
      <c r="O109" s="66"/>
      <c r="P109" s="189">
        <f>O109*H109</f>
        <v>0</v>
      </c>
      <c r="Q109" s="189">
        <v>1.8000000000000001E-4</v>
      </c>
      <c r="R109" s="189">
        <f>Q109*H109</f>
        <v>7.2000000000000005E-4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143</v>
      </c>
      <c r="AT109" s="191" t="s">
        <v>139</v>
      </c>
      <c r="AU109" s="191" t="s">
        <v>82</v>
      </c>
      <c r="AY109" s="19" t="s">
        <v>137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80</v>
      </c>
      <c r="BK109" s="192">
        <f>ROUND(I109*H109,2)</f>
        <v>0</v>
      </c>
      <c r="BL109" s="19" t="s">
        <v>143</v>
      </c>
      <c r="BM109" s="191" t="s">
        <v>710</v>
      </c>
    </row>
    <row r="110" spans="1:65" s="2" customFormat="1" ht="11.25">
      <c r="A110" s="36"/>
      <c r="B110" s="37"/>
      <c r="C110" s="38"/>
      <c r="D110" s="193" t="s">
        <v>150</v>
      </c>
      <c r="E110" s="38"/>
      <c r="F110" s="194" t="s">
        <v>167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150</v>
      </c>
      <c r="AU110" s="19" t="s">
        <v>82</v>
      </c>
    </row>
    <row r="111" spans="1:65" s="2" customFormat="1" ht="16.5" customHeight="1">
      <c r="A111" s="36"/>
      <c r="B111" s="37"/>
      <c r="C111" s="180" t="s">
        <v>174</v>
      </c>
      <c r="D111" s="180" t="s">
        <v>139</v>
      </c>
      <c r="E111" s="181" t="s">
        <v>711</v>
      </c>
      <c r="F111" s="182" t="s">
        <v>712</v>
      </c>
      <c r="G111" s="183" t="s">
        <v>147</v>
      </c>
      <c r="H111" s="184">
        <v>2</v>
      </c>
      <c r="I111" s="185"/>
      <c r="J111" s="186">
        <f>ROUND(I111*H111,2)</f>
        <v>0</v>
      </c>
      <c r="K111" s="182" t="s">
        <v>148</v>
      </c>
      <c r="L111" s="41"/>
      <c r="M111" s="187" t="s">
        <v>19</v>
      </c>
      <c r="N111" s="188" t="s">
        <v>44</v>
      </c>
      <c r="O111" s="66"/>
      <c r="P111" s="189">
        <f>O111*H111</f>
        <v>0</v>
      </c>
      <c r="Q111" s="189">
        <v>3.6000000000000002E-4</v>
      </c>
      <c r="R111" s="189">
        <f>Q111*H111</f>
        <v>7.2000000000000005E-4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143</v>
      </c>
      <c r="AT111" s="191" t="s">
        <v>139</v>
      </c>
      <c r="AU111" s="191" t="s">
        <v>82</v>
      </c>
      <c r="AY111" s="19" t="s">
        <v>137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80</v>
      </c>
      <c r="BK111" s="192">
        <f>ROUND(I111*H111,2)</f>
        <v>0</v>
      </c>
      <c r="BL111" s="19" t="s">
        <v>143</v>
      </c>
      <c r="BM111" s="191" t="s">
        <v>713</v>
      </c>
    </row>
    <row r="112" spans="1:65" s="2" customFormat="1" ht="11.25">
      <c r="A112" s="36"/>
      <c r="B112" s="37"/>
      <c r="C112" s="38"/>
      <c r="D112" s="193" t="s">
        <v>150</v>
      </c>
      <c r="E112" s="38"/>
      <c r="F112" s="194" t="s">
        <v>714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150</v>
      </c>
      <c r="AU112" s="19" t="s">
        <v>82</v>
      </c>
    </row>
    <row r="113" spans="1:65" s="2" customFormat="1" ht="16.5" customHeight="1">
      <c r="A113" s="36"/>
      <c r="B113" s="37"/>
      <c r="C113" s="180" t="s">
        <v>180</v>
      </c>
      <c r="D113" s="180" t="s">
        <v>139</v>
      </c>
      <c r="E113" s="181" t="s">
        <v>169</v>
      </c>
      <c r="F113" s="182" t="s">
        <v>170</v>
      </c>
      <c r="G113" s="183" t="s">
        <v>171</v>
      </c>
      <c r="H113" s="184">
        <v>75</v>
      </c>
      <c r="I113" s="185"/>
      <c r="J113" s="186">
        <f>ROUND(I113*H113,2)</f>
        <v>0</v>
      </c>
      <c r="K113" s="182" t="s">
        <v>148</v>
      </c>
      <c r="L113" s="41"/>
      <c r="M113" s="187" t="s">
        <v>19</v>
      </c>
      <c r="N113" s="188" t="s">
        <v>44</v>
      </c>
      <c r="O113" s="66"/>
      <c r="P113" s="189">
        <f>O113*H113</f>
        <v>0</v>
      </c>
      <c r="Q113" s="189">
        <v>9.5200000000000007E-3</v>
      </c>
      <c r="R113" s="189">
        <f>Q113*H113</f>
        <v>0.71400000000000008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143</v>
      </c>
      <c r="AT113" s="191" t="s">
        <v>139</v>
      </c>
      <c r="AU113" s="191" t="s">
        <v>82</v>
      </c>
      <c r="AY113" s="19" t="s">
        <v>137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80</v>
      </c>
      <c r="BK113" s="192">
        <f>ROUND(I113*H113,2)</f>
        <v>0</v>
      </c>
      <c r="BL113" s="19" t="s">
        <v>143</v>
      </c>
      <c r="BM113" s="191" t="s">
        <v>715</v>
      </c>
    </row>
    <row r="114" spans="1:65" s="2" customFormat="1" ht="11.25">
      <c r="A114" s="36"/>
      <c r="B114" s="37"/>
      <c r="C114" s="38"/>
      <c r="D114" s="193" t="s">
        <v>150</v>
      </c>
      <c r="E114" s="38"/>
      <c r="F114" s="194" t="s">
        <v>173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150</v>
      </c>
      <c r="AU114" s="19" t="s">
        <v>82</v>
      </c>
    </row>
    <row r="115" spans="1:65" s="13" customFormat="1" ht="11.25">
      <c r="B115" s="198"/>
      <c r="C115" s="199"/>
      <c r="D115" s="200" t="s">
        <v>191</v>
      </c>
      <c r="E115" s="201" t="s">
        <v>19</v>
      </c>
      <c r="F115" s="202" t="s">
        <v>716</v>
      </c>
      <c r="G115" s="199"/>
      <c r="H115" s="203">
        <v>75</v>
      </c>
      <c r="I115" s="204"/>
      <c r="J115" s="199"/>
      <c r="K115" s="199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191</v>
      </c>
      <c r="AU115" s="209" t="s">
        <v>82</v>
      </c>
      <c r="AV115" s="13" t="s">
        <v>82</v>
      </c>
      <c r="AW115" s="13" t="s">
        <v>35</v>
      </c>
      <c r="AX115" s="13" t="s">
        <v>80</v>
      </c>
      <c r="AY115" s="209" t="s">
        <v>137</v>
      </c>
    </row>
    <row r="116" spans="1:65" s="2" customFormat="1" ht="16.5" customHeight="1">
      <c r="A116" s="36"/>
      <c r="B116" s="37"/>
      <c r="C116" s="180" t="s">
        <v>186</v>
      </c>
      <c r="D116" s="180" t="s">
        <v>139</v>
      </c>
      <c r="E116" s="181" t="s">
        <v>175</v>
      </c>
      <c r="F116" s="182" t="s">
        <v>176</v>
      </c>
      <c r="G116" s="183" t="s">
        <v>177</v>
      </c>
      <c r="H116" s="184">
        <v>360</v>
      </c>
      <c r="I116" s="185"/>
      <c r="J116" s="186">
        <f>ROUND(I116*H116,2)</f>
        <v>0</v>
      </c>
      <c r="K116" s="182" t="s">
        <v>148</v>
      </c>
      <c r="L116" s="41"/>
      <c r="M116" s="187" t="s">
        <v>19</v>
      </c>
      <c r="N116" s="188" t="s">
        <v>44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143</v>
      </c>
      <c r="AT116" s="191" t="s">
        <v>139</v>
      </c>
      <c r="AU116" s="191" t="s">
        <v>82</v>
      </c>
      <c r="AY116" s="19" t="s">
        <v>137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80</v>
      </c>
      <c r="BK116" s="192">
        <f>ROUND(I116*H116,2)</f>
        <v>0</v>
      </c>
      <c r="BL116" s="19" t="s">
        <v>143</v>
      </c>
      <c r="BM116" s="191" t="s">
        <v>717</v>
      </c>
    </row>
    <row r="117" spans="1:65" s="2" customFormat="1" ht="11.25">
      <c r="A117" s="36"/>
      <c r="B117" s="37"/>
      <c r="C117" s="38"/>
      <c r="D117" s="193" t="s">
        <v>150</v>
      </c>
      <c r="E117" s="38"/>
      <c r="F117" s="194" t="s">
        <v>179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150</v>
      </c>
      <c r="AU117" s="19" t="s">
        <v>82</v>
      </c>
    </row>
    <row r="118" spans="1:65" s="13" customFormat="1" ht="11.25">
      <c r="B118" s="198"/>
      <c r="C118" s="199"/>
      <c r="D118" s="200" t="s">
        <v>191</v>
      </c>
      <c r="E118" s="201" t="s">
        <v>19</v>
      </c>
      <c r="F118" s="202" t="s">
        <v>718</v>
      </c>
      <c r="G118" s="199"/>
      <c r="H118" s="203">
        <v>360</v>
      </c>
      <c r="I118" s="204"/>
      <c r="J118" s="199"/>
      <c r="K118" s="199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191</v>
      </c>
      <c r="AU118" s="209" t="s">
        <v>82</v>
      </c>
      <c r="AV118" s="13" t="s">
        <v>82</v>
      </c>
      <c r="AW118" s="13" t="s">
        <v>35</v>
      </c>
      <c r="AX118" s="13" t="s">
        <v>80</v>
      </c>
      <c r="AY118" s="209" t="s">
        <v>137</v>
      </c>
    </row>
    <row r="119" spans="1:65" s="2" customFormat="1" ht="24.2" customHeight="1">
      <c r="A119" s="36"/>
      <c r="B119" s="37"/>
      <c r="C119" s="180" t="s">
        <v>194</v>
      </c>
      <c r="D119" s="180" t="s">
        <v>139</v>
      </c>
      <c r="E119" s="181" t="s">
        <v>181</v>
      </c>
      <c r="F119" s="182" t="s">
        <v>182</v>
      </c>
      <c r="G119" s="183" t="s">
        <v>183</v>
      </c>
      <c r="H119" s="184">
        <v>30</v>
      </c>
      <c r="I119" s="185"/>
      <c r="J119" s="186">
        <f>ROUND(I119*H119,2)</f>
        <v>0</v>
      </c>
      <c r="K119" s="182" t="s">
        <v>148</v>
      </c>
      <c r="L119" s="41"/>
      <c r="M119" s="187" t="s">
        <v>19</v>
      </c>
      <c r="N119" s="188" t="s">
        <v>44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143</v>
      </c>
      <c r="AT119" s="191" t="s">
        <v>139</v>
      </c>
      <c r="AU119" s="191" t="s">
        <v>82</v>
      </c>
      <c r="AY119" s="19" t="s">
        <v>137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80</v>
      </c>
      <c r="BK119" s="192">
        <f>ROUND(I119*H119,2)</f>
        <v>0</v>
      </c>
      <c r="BL119" s="19" t="s">
        <v>143</v>
      </c>
      <c r="BM119" s="191" t="s">
        <v>719</v>
      </c>
    </row>
    <row r="120" spans="1:65" s="2" customFormat="1" ht="11.25">
      <c r="A120" s="36"/>
      <c r="B120" s="37"/>
      <c r="C120" s="38"/>
      <c r="D120" s="193" t="s">
        <v>150</v>
      </c>
      <c r="E120" s="38"/>
      <c r="F120" s="194" t="s">
        <v>185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150</v>
      </c>
      <c r="AU120" s="19" t="s">
        <v>82</v>
      </c>
    </row>
    <row r="121" spans="1:65" s="13" customFormat="1" ht="11.25">
      <c r="B121" s="198"/>
      <c r="C121" s="199"/>
      <c r="D121" s="200" t="s">
        <v>191</v>
      </c>
      <c r="E121" s="201" t="s">
        <v>19</v>
      </c>
      <c r="F121" s="202" t="s">
        <v>304</v>
      </c>
      <c r="G121" s="199"/>
      <c r="H121" s="203">
        <v>30</v>
      </c>
      <c r="I121" s="204"/>
      <c r="J121" s="199"/>
      <c r="K121" s="199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191</v>
      </c>
      <c r="AU121" s="209" t="s">
        <v>82</v>
      </c>
      <c r="AV121" s="13" t="s">
        <v>82</v>
      </c>
      <c r="AW121" s="13" t="s">
        <v>35</v>
      </c>
      <c r="AX121" s="13" t="s">
        <v>80</v>
      </c>
      <c r="AY121" s="209" t="s">
        <v>137</v>
      </c>
    </row>
    <row r="122" spans="1:65" s="2" customFormat="1" ht="21.75" customHeight="1">
      <c r="A122" s="36"/>
      <c r="B122" s="37"/>
      <c r="C122" s="180" t="s">
        <v>200</v>
      </c>
      <c r="D122" s="180" t="s">
        <v>139</v>
      </c>
      <c r="E122" s="181" t="s">
        <v>720</v>
      </c>
      <c r="F122" s="182" t="s">
        <v>721</v>
      </c>
      <c r="G122" s="183" t="s">
        <v>189</v>
      </c>
      <c r="H122" s="184">
        <v>1640.8</v>
      </c>
      <c r="I122" s="185"/>
      <c r="J122" s="186">
        <f>ROUND(I122*H122,2)</f>
        <v>0</v>
      </c>
      <c r="K122" s="182" t="s">
        <v>148</v>
      </c>
      <c r="L122" s="41"/>
      <c r="M122" s="187" t="s">
        <v>19</v>
      </c>
      <c r="N122" s="188" t="s">
        <v>44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143</v>
      </c>
      <c r="AT122" s="191" t="s">
        <v>139</v>
      </c>
      <c r="AU122" s="191" t="s">
        <v>82</v>
      </c>
      <c r="AY122" s="19" t="s">
        <v>137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80</v>
      </c>
      <c r="BK122" s="192">
        <f>ROUND(I122*H122,2)</f>
        <v>0</v>
      </c>
      <c r="BL122" s="19" t="s">
        <v>143</v>
      </c>
      <c r="BM122" s="191" t="s">
        <v>722</v>
      </c>
    </row>
    <row r="123" spans="1:65" s="2" customFormat="1" ht="11.25">
      <c r="A123" s="36"/>
      <c r="B123" s="37"/>
      <c r="C123" s="38"/>
      <c r="D123" s="193" t="s">
        <v>150</v>
      </c>
      <c r="E123" s="38"/>
      <c r="F123" s="194" t="s">
        <v>723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150</v>
      </c>
      <c r="AU123" s="19" t="s">
        <v>82</v>
      </c>
    </row>
    <row r="124" spans="1:65" s="13" customFormat="1" ht="11.25">
      <c r="B124" s="198"/>
      <c r="C124" s="199"/>
      <c r="D124" s="200" t="s">
        <v>191</v>
      </c>
      <c r="E124" s="201" t="s">
        <v>19</v>
      </c>
      <c r="F124" s="202" t="s">
        <v>724</v>
      </c>
      <c r="G124" s="199"/>
      <c r="H124" s="203">
        <v>108.1</v>
      </c>
      <c r="I124" s="204"/>
      <c r="J124" s="199"/>
      <c r="K124" s="199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191</v>
      </c>
      <c r="AU124" s="209" t="s">
        <v>82</v>
      </c>
      <c r="AV124" s="13" t="s">
        <v>82</v>
      </c>
      <c r="AW124" s="13" t="s">
        <v>35</v>
      </c>
      <c r="AX124" s="13" t="s">
        <v>73</v>
      </c>
      <c r="AY124" s="209" t="s">
        <v>137</v>
      </c>
    </row>
    <row r="125" spans="1:65" s="13" customFormat="1" ht="11.25">
      <c r="B125" s="198"/>
      <c r="C125" s="199"/>
      <c r="D125" s="200" t="s">
        <v>191</v>
      </c>
      <c r="E125" s="201" t="s">
        <v>19</v>
      </c>
      <c r="F125" s="202" t="s">
        <v>725</v>
      </c>
      <c r="G125" s="199"/>
      <c r="H125" s="203">
        <v>56.4</v>
      </c>
      <c r="I125" s="204"/>
      <c r="J125" s="199"/>
      <c r="K125" s="199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191</v>
      </c>
      <c r="AU125" s="209" t="s">
        <v>82</v>
      </c>
      <c r="AV125" s="13" t="s">
        <v>82</v>
      </c>
      <c r="AW125" s="13" t="s">
        <v>35</v>
      </c>
      <c r="AX125" s="13" t="s">
        <v>73</v>
      </c>
      <c r="AY125" s="209" t="s">
        <v>137</v>
      </c>
    </row>
    <row r="126" spans="1:65" s="13" customFormat="1" ht="11.25">
      <c r="B126" s="198"/>
      <c r="C126" s="199"/>
      <c r="D126" s="200" t="s">
        <v>191</v>
      </c>
      <c r="E126" s="201" t="s">
        <v>19</v>
      </c>
      <c r="F126" s="202" t="s">
        <v>726</v>
      </c>
      <c r="G126" s="199"/>
      <c r="H126" s="203">
        <v>56.4</v>
      </c>
      <c r="I126" s="204"/>
      <c r="J126" s="199"/>
      <c r="K126" s="199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191</v>
      </c>
      <c r="AU126" s="209" t="s">
        <v>82</v>
      </c>
      <c r="AV126" s="13" t="s">
        <v>82</v>
      </c>
      <c r="AW126" s="13" t="s">
        <v>35</v>
      </c>
      <c r="AX126" s="13" t="s">
        <v>73</v>
      </c>
      <c r="AY126" s="209" t="s">
        <v>137</v>
      </c>
    </row>
    <row r="127" spans="1:65" s="13" customFormat="1" ht="11.25">
      <c r="B127" s="198"/>
      <c r="C127" s="199"/>
      <c r="D127" s="200" t="s">
        <v>191</v>
      </c>
      <c r="E127" s="201" t="s">
        <v>19</v>
      </c>
      <c r="F127" s="202" t="s">
        <v>727</v>
      </c>
      <c r="G127" s="199"/>
      <c r="H127" s="203">
        <v>1419.9</v>
      </c>
      <c r="I127" s="204"/>
      <c r="J127" s="199"/>
      <c r="K127" s="199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191</v>
      </c>
      <c r="AU127" s="209" t="s">
        <v>82</v>
      </c>
      <c r="AV127" s="13" t="s">
        <v>82</v>
      </c>
      <c r="AW127" s="13" t="s">
        <v>35</v>
      </c>
      <c r="AX127" s="13" t="s">
        <v>73</v>
      </c>
      <c r="AY127" s="209" t="s">
        <v>137</v>
      </c>
    </row>
    <row r="128" spans="1:65" s="14" customFormat="1" ht="11.25">
      <c r="B128" s="210"/>
      <c r="C128" s="211"/>
      <c r="D128" s="200" t="s">
        <v>191</v>
      </c>
      <c r="E128" s="212" t="s">
        <v>19</v>
      </c>
      <c r="F128" s="213" t="s">
        <v>193</v>
      </c>
      <c r="G128" s="211"/>
      <c r="H128" s="214">
        <v>1640.8</v>
      </c>
      <c r="I128" s="215"/>
      <c r="J128" s="211"/>
      <c r="K128" s="211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191</v>
      </c>
      <c r="AU128" s="220" t="s">
        <v>82</v>
      </c>
      <c r="AV128" s="14" t="s">
        <v>143</v>
      </c>
      <c r="AW128" s="14" t="s">
        <v>35</v>
      </c>
      <c r="AX128" s="14" t="s">
        <v>80</v>
      </c>
      <c r="AY128" s="220" t="s">
        <v>137</v>
      </c>
    </row>
    <row r="129" spans="1:65" s="2" customFormat="1" ht="24.2" customHeight="1">
      <c r="A129" s="36"/>
      <c r="B129" s="37"/>
      <c r="C129" s="180" t="s">
        <v>209</v>
      </c>
      <c r="D129" s="180" t="s">
        <v>139</v>
      </c>
      <c r="E129" s="181" t="s">
        <v>728</v>
      </c>
      <c r="F129" s="182" t="s">
        <v>729</v>
      </c>
      <c r="G129" s="183" t="s">
        <v>189</v>
      </c>
      <c r="H129" s="184">
        <v>144</v>
      </c>
      <c r="I129" s="185"/>
      <c r="J129" s="186">
        <f>ROUND(I129*H129,2)</f>
        <v>0</v>
      </c>
      <c r="K129" s="182" t="s">
        <v>148</v>
      </c>
      <c r="L129" s="41"/>
      <c r="M129" s="187" t="s">
        <v>19</v>
      </c>
      <c r="N129" s="188" t="s">
        <v>44</v>
      </c>
      <c r="O129" s="66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143</v>
      </c>
      <c r="AT129" s="191" t="s">
        <v>139</v>
      </c>
      <c r="AU129" s="191" t="s">
        <v>82</v>
      </c>
      <c r="AY129" s="19" t="s">
        <v>137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80</v>
      </c>
      <c r="BK129" s="192">
        <f>ROUND(I129*H129,2)</f>
        <v>0</v>
      </c>
      <c r="BL129" s="19" t="s">
        <v>143</v>
      </c>
      <c r="BM129" s="191" t="s">
        <v>730</v>
      </c>
    </row>
    <row r="130" spans="1:65" s="2" customFormat="1" ht="11.25">
      <c r="A130" s="36"/>
      <c r="B130" s="37"/>
      <c r="C130" s="38"/>
      <c r="D130" s="193" t="s">
        <v>150</v>
      </c>
      <c r="E130" s="38"/>
      <c r="F130" s="194" t="s">
        <v>731</v>
      </c>
      <c r="G130" s="38"/>
      <c r="H130" s="38"/>
      <c r="I130" s="195"/>
      <c r="J130" s="38"/>
      <c r="K130" s="38"/>
      <c r="L130" s="41"/>
      <c r="M130" s="196"/>
      <c r="N130" s="197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150</v>
      </c>
      <c r="AU130" s="19" t="s">
        <v>82</v>
      </c>
    </row>
    <row r="131" spans="1:65" s="13" customFormat="1" ht="11.25">
      <c r="B131" s="198"/>
      <c r="C131" s="199"/>
      <c r="D131" s="200" t="s">
        <v>191</v>
      </c>
      <c r="E131" s="201" t="s">
        <v>19</v>
      </c>
      <c r="F131" s="202" t="s">
        <v>732</v>
      </c>
      <c r="G131" s="199"/>
      <c r="H131" s="203">
        <v>144</v>
      </c>
      <c r="I131" s="204"/>
      <c r="J131" s="199"/>
      <c r="K131" s="199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191</v>
      </c>
      <c r="AU131" s="209" t="s">
        <v>82</v>
      </c>
      <c r="AV131" s="13" t="s">
        <v>82</v>
      </c>
      <c r="AW131" s="13" t="s">
        <v>35</v>
      </c>
      <c r="AX131" s="13" t="s">
        <v>73</v>
      </c>
      <c r="AY131" s="209" t="s">
        <v>137</v>
      </c>
    </row>
    <row r="132" spans="1:65" s="14" customFormat="1" ht="11.25">
      <c r="B132" s="210"/>
      <c r="C132" s="211"/>
      <c r="D132" s="200" t="s">
        <v>191</v>
      </c>
      <c r="E132" s="212" t="s">
        <v>19</v>
      </c>
      <c r="F132" s="213" t="s">
        <v>193</v>
      </c>
      <c r="G132" s="211"/>
      <c r="H132" s="214">
        <v>144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191</v>
      </c>
      <c r="AU132" s="220" t="s">
        <v>82</v>
      </c>
      <c r="AV132" s="14" t="s">
        <v>143</v>
      </c>
      <c r="AW132" s="14" t="s">
        <v>35</v>
      </c>
      <c r="AX132" s="14" t="s">
        <v>80</v>
      </c>
      <c r="AY132" s="220" t="s">
        <v>137</v>
      </c>
    </row>
    <row r="133" spans="1:65" s="2" customFormat="1" ht="24.2" customHeight="1">
      <c r="A133" s="36"/>
      <c r="B133" s="37"/>
      <c r="C133" s="180" t="s">
        <v>215</v>
      </c>
      <c r="D133" s="180" t="s">
        <v>139</v>
      </c>
      <c r="E133" s="181" t="s">
        <v>733</v>
      </c>
      <c r="F133" s="182" t="s">
        <v>734</v>
      </c>
      <c r="G133" s="183" t="s">
        <v>189</v>
      </c>
      <c r="H133" s="184">
        <v>42</v>
      </c>
      <c r="I133" s="185"/>
      <c r="J133" s="186">
        <f>ROUND(I133*H133,2)</f>
        <v>0</v>
      </c>
      <c r="K133" s="182" t="s">
        <v>148</v>
      </c>
      <c r="L133" s="41"/>
      <c r="M133" s="187" t="s">
        <v>19</v>
      </c>
      <c r="N133" s="188" t="s">
        <v>44</v>
      </c>
      <c r="O133" s="6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143</v>
      </c>
      <c r="AT133" s="191" t="s">
        <v>139</v>
      </c>
      <c r="AU133" s="191" t="s">
        <v>82</v>
      </c>
      <c r="AY133" s="19" t="s">
        <v>137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80</v>
      </c>
      <c r="BK133" s="192">
        <f>ROUND(I133*H133,2)</f>
        <v>0</v>
      </c>
      <c r="BL133" s="19" t="s">
        <v>143</v>
      </c>
      <c r="BM133" s="191" t="s">
        <v>735</v>
      </c>
    </row>
    <row r="134" spans="1:65" s="2" customFormat="1" ht="11.25">
      <c r="A134" s="36"/>
      <c r="B134" s="37"/>
      <c r="C134" s="38"/>
      <c r="D134" s="193" t="s">
        <v>150</v>
      </c>
      <c r="E134" s="38"/>
      <c r="F134" s="194" t="s">
        <v>736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150</v>
      </c>
      <c r="AU134" s="19" t="s">
        <v>82</v>
      </c>
    </row>
    <row r="135" spans="1:65" s="13" customFormat="1" ht="11.25">
      <c r="B135" s="198"/>
      <c r="C135" s="199"/>
      <c r="D135" s="200" t="s">
        <v>191</v>
      </c>
      <c r="E135" s="201" t="s">
        <v>19</v>
      </c>
      <c r="F135" s="202" t="s">
        <v>737</v>
      </c>
      <c r="G135" s="199"/>
      <c r="H135" s="203">
        <v>42</v>
      </c>
      <c r="I135" s="204"/>
      <c r="J135" s="199"/>
      <c r="K135" s="199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191</v>
      </c>
      <c r="AU135" s="209" t="s">
        <v>82</v>
      </c>
      <c r="AV135" s="13" t="s">
        <v>82</v>
      </c>
      <c r="AW135" s="13" t="s">
        <v>35</v>
      </c>
      <c r="AX135" s="13" t="s">
        <v>80</v>
      </c>
      <c r="AY135" s="209" t="s">
        <v>137</v>
      </c>
    </row>
    <row r="136" spans="1:65" s="2" customFormat="1" ht="24.2" customHeight="1">
      <c r="A136" s="36"/>
      <c r="B136" s="37"/>
      <c r="C136" s="180" t="s">
        <v>8</v>
      </c>
      <c r="D136" s="180" t="s">
        <v>139</v>
      </c>
      <c r="E136" s="181" t="s">
        <v>221</v>
      </c>
      <c r="F136" s="182" t="s">
        <v>222</v>
      </c>
      <c r="G136" s="183" t="s">
        <v>147</v>
      </c>
      <c r="H136" s="184">
        <v>1</v>
      </c>
      <c r="I136" s="185"/>
      <c r="J136" s="186">
        <f>ROUND(I136*H136,2)</f>
        <v>0</v>
      </c>
      <c r="K136" s="182" t="s">
        <v>148</v>
      </c>
      <c r="L136" s="41"/>
      <c r="M136" s="187" t="s">
        <v>19</v>
      </c>
      <c r="N136" s="188" t="s">
        <v>44</v>
      </c>
      <c r="O136" s="66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143</v>
      </c>
      <c r="AT136" s="191" t="s">
        <v>139</v>
      </c>
      <c r="AU136" s="191" t="s">
        <v>82</v>
      </c>
      <c r="AY136" s="19" t="s">
        <v>137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80</v>
      </c>
      <c r="BK136" s="192">
        <f>ROUND(I136*H136,2)</f>
        <v>0</v>
      </c>
      <c r="BL136" s="19" t="s">
        <v>143</v>
      </c>
      <c r="BM136" s="191" t="s">
        <v>738</v>
      </c>
    </row>
    <row r="137" spans="1:65" s="2" customFormat="1" ht="11.25">
      <c r="A137" s="36"/>
      <c r="B137" s="37"/>
      <c r="C137" s="38"/>
      <c r="D137" s="193" t="s">
        <v>150</v>
      </c>
      <c r="E137" s="38"/>
      <c r="F137" s="194" t="s">
        <v>224</v>
      </c>
      <c r="G137" s="38"/>
      <c r="H137" s="38"/>
      <c r="I137" s="195"/>
      <c r="J137" s="38"/>
      <c r="K137" s="38"/>
      <c r="L137" s="41"/>
      <c r="M137" s="196"/>
      <c r="N137" s="19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150</v>
      </c>
      <c r="AU137" s="19" t="s">
        <v>82</v>
      </c>
    </row>
    <row r="138" spans="1:65" s="2" customFormat="1" ht="24.2" customHeight="1">
      <c r="A138" s="36"/>
      <c r="B138" s="37"/>
      <c r="C138" s="180" t="s">
        <v>225</v>
      </c>
      <c r="D138" s="180" t="s">
        <v>139</v>
      </c>
      <c r="E138" s="181" t="s">
        <v>226</v>
      </c>
      <c r="F138" s="182" t="s">
        <v>227</v>
      </c>
      <c r="G138" s="183" t="s">
        <v>147</v>
      </c>
      <c r="H138" s="184">
        <v>4</v>
      </c>
      <c r="I138" s="185"/>
      <c r="J138" s="186">
        <f>ROUND(I138*H138,2)</f>
        <v>0</v>
      </c>
      <c r="K138" s="182" t="s">
        <v>148</v>
      </c>
      <c r="L138" s="41"/>
      <c r="M138" s="187" t="s">
        <v>19</v>
      </c>
      <c r="N138" s="188" t="s">
        <v>44</v>
      </c>
      <c r="O138" s="66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143</v>
      </c>
      <c r="AT138" s="191" t="s">
        <v>139</v>
      </c>
      <c r="AU138" s="191" t="s">
        <v>82</v>
      </c>
      <c r="AY138" s="19" t="s">
        <v>137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80</v>
      </c>
      <c r="BK138" s="192">
        <f>ROUND(I138*H138,2)</f>
        <v>0</v>
      </c>
      <c r="BL138" s="19" t="s">
        <v>143</v>
      </c>
      <c r="BM138" s="191" t="s">
        <v>739</v>
      </c>
    </row>
    <row r="139" spans="1:65" s="2" customFormat="1" ht="11.25">
      <c r="A139" s="36"/>
      <c r="B139" s="37"/>
      <c r="C139" s="38"/>
      <c r="D139" s="193" t="s">
        <v>150</v>
      </c>
      <c r="E139" s="38"/>
      <c r="F139" s="194" t="s">
        <v>229</v>
      </c>
      <c r="G139" s="38"/>
      <c r="H139" s="38"/>
      <c r="I139" s="195"/>
      <c r="J139" s="38"/>
      <c r="K139" s="38"/>
      <c r="L139" s="41"/>
      <c r="M139" s="196"/>
      <c r="N139" s="197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150</v>
      </c>
      <c r="AU139" s="19" t="s">
        <v>82</v>
      </c>
    </row>
    <row r="140" spans="1:65" s="2" customFormat="1" ht="24.2" customHeight="1">
      <c r="A140" s="36"/>
      <c r="B140" s="37"/>
      <c r="C140" s="180" t="s">
        <v>230</v>
      </c>
      <c r="D140" s="180" t="s">
        <v>139</v>
      </c>
      <c r="E140" s="181" t="s">
        <v>740</v>
      </c>
      <c r="F140" s="182" t="s">
        <v>741</v>
      </c>
      <c r="G140" s="183" t="s">
        <v>147</v>
      </c>
      <c r="H140" s="184">
        <v>2</v>
      </c>
      <c r="I140" s="185"/>
      <c r="J140" s="186">
        <f>ROUND(I140*H140,2)</f>
        <v>0</v>
      </c>
      <c r="K140" s="182" t="s">
        <v>148</v>
      </c>
      <c r="L140" s="41"/>
      <c r="M140" s="187" t="s">
        <v>19</v>
      </c>
      <c r="N140" s="188" t="s">
        <v>44</v>
      </c>
      <c r="O140" s="66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143</v>
      </c>
      <c r="AT140" s="191" t="s">
        <v>139</v>
      </c>
      <c r="AU140" s="191" t="s">
        <v>82</v>
      </c>
      <c r="AY140" s="19" t="s">
        <v>137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80</v>
      </c>
      <c r="BK140" s="192">
        <f>ROUND(I140*H140,2)</f>
        <v>0</v>
      </c>
      <c r="BL140" s="19" t="s">
        <v>143</v>
      </c>
      <c r="BM140" s="191" t="s">
        <v>742</v>
      </c>
    </row>
    <row r="141" spans="1:65" s="2" customFormat="1" ht="11.25">
      <c r="A141" s="36"/>
      <c r="B141" s="37"/>
      <c r="C141" s="38"/>
      <c r="D141" s="193" t="s">
        <v>150</v>
      </c>
      <c r="E141" s="38"/>
      <c r="F141" s="194" t="s">
        <v>743</v>
      </c>
      <c r="G141" s="38"/>
      <c r="H141" s="38"/>
      <c r="I141" s="195"/>
      <c r="J141" s="38"/>
      <c r="K141" s="38"/>
      <c r="L141" s="41"/>
      <c r="M141" s="196"/>
      <c r="N141" s="197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150</v>
      </c>
      <c r="AU141" s="19" t="s">
        <v>82</v>
      </c>
    </row>
    <row r="142" spans="1:65" s="2" customFormat="1" ht="24.2" customHeight="1">
      <c r="A142" s="36"/>
      <c r="B142" s="37"/>
      <c r="C142" s="180" t="s">
        <v>235</v>
      </c>
      <c r="D142" s="180" t="s">
        <v>139</v>
      </c>
      <c r="E142" s="181" t="s">
        <v>231</v>
      </c>
      <c r="F142" s="182" t="s">
        <v>232</v>
      </c>
      <c r="G142" s="183" t="s">
        <v>147</v>
      </c>
      <c r="H142" s="184">
        <v>1</v>
      </c>
      <c r="I142" s="185"/>
      <c r="J142" s="186">
        <f>ROUND(I142*H142,2)</f>
        <v>0</v>
      </c>
      <c r="K142" s="182" t="s">
        <v>148</v>
      </c>
      <c r="L142" s="41"/>
      <c r="M142" s="187" t="s">
        <v>19</v>
      </c>
      <c r="N142" s="188" t="s">
        <v>44</v>
      </c>
      <c r="O142" s="66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143</v>
      </c>
      <c r="AT142" s="191" t="s">
        <v>139</v>
      </c>
      <c r="AU142" s="191" t="s">
        <v>82</v>
      </c>
      <c r="AY142" s="19" t="s">
        <v>137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80</v>
      </c>
      <c r="BK142" s="192">
        <f>ROUND(I142*H142,2)</f>
        <v>0</v>
      </c>
      <c r="BL142" s="19" t="s">
        <v>143</v>
      </c>
      <c r="BM142" s="191" t="s">
        <v>744</v>
      </c>
    </row>
    <row r="143" spans="1:65" s="2" customFormat="1" ht="11.25">
      <c r="A143" s="36"/>
      <c r="B143" s="37"/>
      <c r="C143" s="38"/>
      <c r="D143" s="193" t="s">
        <v>150</v>
      </c>
      <c r="E143" s="38"/>
      <c r="F143" s="194" t="s">
        <v>234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150</v>
      </c>
      <c r="AU143" s="19" t="s">
        <v>82</v>
      </c>
    </row>
    <row r="144" spans="1:65" s="2" customFormat="1" ht="24.2" customHeight="1">
      <c r="A144" s="36"/>
      <c r="B144" s="37"/>
      <c r="C144" s="180" t="s">
        <v>240</v>
      </c>
      <c r="D144" s="180" t="s">
        <v>139</v>
      </c>
      <c r="E144" s="181" t="s">
        <v>236</v>
      </c>
      <c r="F144" s="182" t="s">
        <v>237</v>
      </c>
      <c r="G144" s="183" t="s">
        <v>147</v>
      </c>
      <c r="H144" s="184">
        <v>4</v>
      </c>
      <c r="I144" s="185"/>
      <c r="J144" s="186">
        <f>ROUND(I144*H144,2)</f>
        <v>0</v>
      </c>
      <c r="K144" s="182" t="s">
        <v>148</v>
      </c>
      <c r="L144" s="41"/>
      <c r="M144" s="187" t="s">
        <v>19</v>
      </c>
      <c r="N144" s="188" t="s">
        <v>44</v>
      </c>
      <c r="O144" s="66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143</v>
      </c>
      <c r="AT144" s="191" t="s">
        <v>139</v>
      </c>
      <c r="AU144" s="191" t="s">
        <v>82</v>
      </c>
      <c r="AY144" s="19" t="s">
        <v>137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80</v>
      </c>
      <c r="BK144" s="192">
        <f>ROUND(I144*H144,2)</f>
        <v>0</v>
      </c>
      <c r="BL144" s="19" t="s">
        <v>143</v>
      </c>
      <c r="BM144" s="191" t="s">
        <v>745</v>
      </c>
    </row>
    <row r="145" spans="1:65" s="2" customFormat="1" ht="11.25">
      <c r="A145" s="36"/>
      <c r="B145" s="37"/>
      <c r="C145" s="38"/>
      <c r="D145" s="193" t="s">
        <v>150</v>
      </c>
      <c r="E145" s="38"/>
      <c r="F145" s="194" t="s">
        <v>239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150</v>
      </c>
      <c r="AU145" s="19" t="s">
        <v>82</v>
      </c>
    </row>
    <row r="146" spans="1:65" s="2" customFormat="1" ht="24.2" customHeight="1">
      <c r="A146" s="36"/>
      <c r="B146" s="37"/>
      <c r="C146" s="180" t="s">
        <v>246</v>
      </c>
      <c r="D146" s="180" t="s">
        <v>139</v>
      </c>
      <c r="E146" s="181" t="s">
        <v>746</v>
      </c>
      <c r="F146" s="182" t="s">
        <v>747</v>
      </c>
      <c r="G146" s="183" t="s">
        <v>147</v>
      </c>
      <c r="H146" s="184">
        <v>2</v>
      </c>
      <c r="I146" s="185"/>
      <c r="J146" s="186">
        <f>ROUND(I146*H146,2)</f>
        <v>0</v>
      </c>
      <c r="K146" s="182" t="s">
        <v>148</v>
      </c>
      <c r="L146" s="41"/>
      <c r="M146" s="187" t="s">
        <v>19</v>
      </c>
      <c r="N146" s="188" t="s">
        <v>44</v>
      </c>
      <c r="O146" s="6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143</v>
      </c>
      <c r="AT146" s="191" t="s">
        <v>139</v>
      </c>
      <c r="AU146" s="191" t="s">
        <v>82</v>
      </c>
      <c r="AY146" s="19" t="s">
        <v>137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80</v>
      </c>
      <c r="BK146" s="192">
        <f>ROUND(I146*H146,2)</f>
        <v>0</v>
      </c>
      <c r="BL146" s="19" t="s">
        <v>143</v>
      </c>
      <c r="BM146" s="191" t="s">
        <v>748</v>
      </c>
    </row>
    <row r="147" spans="1:65" s="2" customFormat="1" ht="11.25">
      <c r="A147" s="36"/>
      <c r="B147" s="37"/>
      <c r="C147" s="38"/>
      <c r="D147" s="193" t="s">
        <v>150</v>
      </c>
      <c r="E147" s="38"/>
      <c r="F147" s="194" t="s">
        <v>749</v>
      </c>
      <c r="G147" s="38"/>
      <c r="H147" s="38"/>
      <c r="I147" s="195"/>
      <c r="J147" s="38"/>
      <c r="K147" s="38"/>
      <c r="L147" s="41"/>
      <c r="M147" s="196"/>
      <c r="N147" s="197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150</v>
      </c>
      <c r="AU147" s="19" t="s">
        <v>82</v>
      </c>
    </row>
    <row r="148" spans="1:65" s="2" customFormat="1" ht="37.9" customHeight="1">
      <c r="A148" s="36"/>
      <c r="B148" s="37"/>
      <c r="C148" s="180" t="s">
        <v>7</v>
      </c>
      <c r="D148" s="180" t="s">
        <v>139</v>
      </c>
      <c r="E148" s="181" t="s">
        <v>241</v>
      </c>
      <c r="F148" s="182" t="s">
        <v>242</v>
      </c>
      <c r="G148" s="183" t="s">
        <v>189</v>
      </c>
      <c r="H148" s="184">
        <v>1627.6</v>
      </c>
      <c r="I148" s="185"/>
      <c r="J148" s="186">
        <f>ROUND(I148*H148,2)</f>
        <v>0</v>
      </c>
      <c r="K148" s="182" t="s">
        <v>148</v>
      </c>
      <c r="L148" s="41"/>
      <c r="M148" s="187" t="s">
        <v>19</v>
      </c>
      <c r="N148" s="188" t="s">
        <v>44</v>
      </c>
      <c r="O148" s="66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143</v>
      </c>
      <c r="AT148" s="191" t="s">
        <v>139</v>
      </c>
      <c r="AU148" s="191" t="s">
        <v>82</v>
      </c>
      <c r="AY148" s="19" t="s">
        <v>137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80</v>
      </c>
      <c r="BK148" s="192">
        <f>ROUND(I148*H148,2)</f>
        <v>0</v>
      </c>
      <c r="BL148" s="19" t="s">
        <v>143</v>
      </c>
      <c r="BM148" s="191" t="s">
        <v>750</v>
      </c>
    </row>
    <row r="149" spans="1:65" s="2" customFormat="1" ht="11.25">
      <c r="A149" s="36"/>
      <c r="B149" s="37"/>
      <c r="C149" s="38"/>
      <c r="D149" s="193" t="s">
        <v>150</v>
      </c>
      <c r="E149" s="38"/>
      <c r="F149" s="194" t="s">
        <v>244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150</v>
      </c>
      <c r="AU149" s="19" t="s">
        <v>82</v>
      </c>
    </row>
    <row r="150" spans="1:65" s="13" customFormat="1" ht="11.25">
      <c r="B150" s="198"/>
      <c r="C150" s="199"/>
      <c r="D150" s="200" t="s">
        <v>191</v>
      </c>
      <c r="E150" s="201" t="s">
        <v>19</v>
      </c>
      <c r="F150" s="202" t="s">
        <v>751</v>
      </c>
      <c r="G150" s="199"/>
      <c r="H150" s="203">
        <v>1627.6</v>
      </c>
      <c r="I150" s="204"/>
      <c r="J150" s="199"/>
      <c r="K150" s="199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191</v>
      </c>
      <c r="AU150" s="209" t="s">
        <v>82</v>
      </c>
      <c r="AV150" s="13" t="s">
        <v>82</v>
      </c>
      <c r="AW150" s="13" t="s">
        <v>35</v>
      </c>
      <c r="AX150" s="13" t="s">
        <v>80</v>
      </c>
      <c r="AY150" s="209" t="s">
        <v>137</v>
      </c>
    </row>
    <row r="151" spans="1:65" s="2" customFormat="1" ht="37.9" customHeight="1">
      <c r="A151" s="36"/>
      <c r="B151" s="37"/>
      <c r="C151" s="180" t="s">
        <v>256</v>
      </c>
      <c r="D151" s="180" t="s">
        <v>139</v>
      </c>
      <c r="E151" s="181" t="s">
        <v>247</v>
      </c>
      <c r="F151" s="182" t="s">
        <v>248</v>
      </c>
      <c r="G151" s="183" t="s">
        <v>189</v>
      </c>
      <c r="H151" s="184">
        <v>11393.2</v>
      </c>
      <c r="I151" s="185"/>
      <c r="J151" s="186">
        <f>ROUND(I151*H151,2)</f>
        <v>0</v>
      </c>
      <c r="K151" s="182" t="s">
        <v>148</v>
      </c>
      <c r="L151" s="41"/>
      <c r="M151" s="187" t="s">
        <v>19</v>
      </c>
      <c r="N151" s="188" t="s">
        <v>44</v>
      </c>
      <c r="O151" s="66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143</v>
      </c>
      <c r="AT151" s="191" t="s">
        <v>139</v>
      </c>
      <c r="AU151" s="191" t="s">
        <v>82</v>
      </c>
      <c r="AY151" s="19" t="s">
        <v>137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80</v>
      </c>
      <c r="BK151" s="192">
        <f>ROUND(I151*H151,2)</f>
        <v>0</v>
      </c>
      <c r="BL151" s="19" t="s">
        <v>143</v>
      </c>
      <c r="BM151" s="191" t="s">
        <v>752</v>
      </c>
    </row>
    <row r="152" spans="1:65" s="2" customFormat="1" ht="11.25">
      <c r="A152" s="36"/>
      <c r="B152" s="37"/>
      <c r="C152" s="38"/>
      <c r="D152" s="193" t="s">
        <v>150</v>
      </c>
      <c r="E152" s="38"/>
      <c r="F152" s="194" t="s">
        <v>250</v>
      </c>
      <c r="G152" s="38"/>
      <c r="H152" s="38"/>
      <c r="I152" s="195"/>
      <c r="J152" s="38"/>
      <c r="K152" s="38"/>
      <c r="L152" s="41"/>
      <c r="M152" s="196"/>
      <c r="N152" s="197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150</v>
      </c>
      <c r="AU152" s="19" t="s">
        <v>82</v>
      </c>
    </row>
    <row r="153" spans="1:65" s="13" customFormat="1" ht="11.25">
      <c r="B153" s="198"/>
      <c r="C153" s="199"/>
      <c r="D153" s="200" t="s">
        <v>191</v>
      </c>
      <c r="E153" s="201" t="s">
        <v>19</v>
      </c>
      <c r="F153" s="202" t="s">
        <v>753</v>
      </c>
      <c r="G153" s="199"/>
      <c r="H153" s="203">
        <v>11393.2</v>
      </c>
      <c r="I153" s="204"/>
      <c r="J153" s="199"/>
      <c r="K153" s="199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191</v>
      </c>
      <c r="AU153" s="209" t="s">
        <v>82</v>
      </c>
      <c r="AV153" s="13" t="s">
        <v>82</v>
      </c>
      <c r="AW153" s="13" t="s">
        <v>35</v>
      </c>
      <c r="AX153" s="13" t="s">
        <v>80</v>
      </c>
      <c r="AY153" s="209" t="s">
        <v>137</v>
      </c>
    </row>
    <row r="154" spans="1:65" s="2" customFormat="1" ht="24.2" customHeight="1">
      <c r="A154" s="36"/>
      <c r="B154" s="37"/>
      <c r="C154" s="180" t="s">
        <v>261</v>
      </c>
      <c r="D154" s="180" t="s">
        <v>139</v>
      </c>
      <c r="E154" s="181" t="s">
        <v>252</v>
      </c>
      <c r="F154" s="182" t="s">
        <v>253</v>
      </c>
      <c r="G154" s="183" t="s">
        <v>189</v>
      </c>
      <c r="H154" s="184">
        <v>1627.6</v>
      </c>
      <c r="I154" s="185"/>
      <c r="J154" s="186">
        <f>ROUND(I154*H154,2)</f>
        <v>0</v>
      </c>
      <c r="K154" s="182" t="s">
        <v>148</v>
      </c>
      <c r="L154" s="41"/>
      <c r="M154" s="187" t="s">
        <v>19</v>
      </c>
      <c r="N154" s="188" t="s">
        <v>44</v>
      </c>
      <c r="O154" s="66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143</v>
      </c>
      <c r="AT154" s="191" t="s">
        <v>139</v>
      </c>
      <c r="AU154" s="191" t="s">
        <v>82</v>
      </c>
      <c r="AY154" s="19" t="s">
        <v>137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80</v>
      </c>
      <c r="BK154" s="192">
        <f>ROUND(I154*H154,2)</f>
        <v>0</v>
      </c>
      <c r="BL154" s="19" t="s">
        <v>143</v>
      </c>
      <c r="BM154" s="191" t="s">
        <v>754</v>
      </c>
    </row>
    <row r="155" spans="1:65" s="2" customFormat="1" ht="11.25">
      <c r="A155" s="36"/>
      <c r="B155" s="37"/>
      <c r="C155" s="38"/>
      <c r="D155" s="193" t="s">
        <v>150</v>
      </c>
      <c r="E155" s="38"/>
      <c r="F155" s="194" t="s">
        <v>255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150</v>
      </c>
      <c r="AU155" s="19" t="s">
        <v>82</v>
      </c>
    </row>
    <row r="156" spans="1:65" s="2" customFormat="1" ht="24.2" customHeight="1">
      <c r="A156" s="36"/>
      <c r="B156" s="37"/>
      <c r="C156" s="180" t="s">
        <v>268</v>
      </c>
      <c r="D156" s="180" t="s">
        <v>139</v>
      </c>
      <c r="E156" s="181" t="s">
        <v>262</v>
      </c>
      <c r="F156" s="182" t="s">
        <v>263</v>
      </c>
      <c r="G156" s="183" t="s">
        <v>142</v>
      </c>
      <c r="H156" s="184">
        <v>4510.7</v>
      </c>
      <c r="I156" s="185"/>
      <c r="J156" s="186">
        <f>ROUND(I156*H156,2)</f>
        <v>0</v>
      </c>
      <c r="K156" s="182" t="s">
        <v>148</v>
      </c>
      <c r="L156" s="41"/>
      <c r="M156" s="187" t="s">
        <v>19</v>
      </c>
      <c r="N156" s="188" t="s">
        <v>44</v>
      </c>
      <c r="O156" s="66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143</v>
      </c>
      <c r="AT156" s="191" t="s">
        <v>139</v>
      </c>
      <c r="AU156" s="191" t="s">
        <v>82</v>
      </c>
      <c r="AY156" s="19" t="s">
        <v>137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80</v>
      </c>
      <c r="BK156" s="192">
        <f>ROUND(I156*H156,2)</f>
        <v>0</v>
      </c>
      <c r="BL156" s="19" t="s">
        <v>143</v>
      </c>
      <c r="BM156" s="191" t="s">
        <v>755</v>
      </c>
    </row>
    <row r="157" spans="1:65" s="2" customFormat="1" ht="11.25">
      <c r="A157" s="36"/>
      <c r="B157" s="37"/>
      <c r="C157" s="38"/>
      <c r="D157" s="193" t="s">
        <v>150</v>
      </c>
      <c r="E157" s="38"/>
      <c r="F157" s="194" t="s">
        <v>265</v>
      </c>
      <c r="G157" s="38"/>
      <c r="H157" s="38"/>
      <c r="I157" s="195"/>
      <c r="J157" s="38"/>
      <c r="K157" s="38"/>
      <c r="L157" s="41"/>
      <c r="M157" s="196"/>
      <c r="N157" s="197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150</v>
      </c>
      <c r="AU157" s="19" t="s">
        <v>82</v>
      </c>
    </row>
    <row r="158" spans="1:65" s="13" customFormat="1" ht="11.25">
      <c r="B158" s="198"/>
      <c r="C158" s="199"/>
      <c r="D158" s="200" t="s">
        <v>191</v>
      </c>
      <c r="E158" s="201" t="s">
        <v>19</v>
      </c>
      <c r="F158" s="202" t="s">
        <v>756</v>
      </c>
      <c r="G158" s="199"/>
      <c r="H158" s="203">
        <v>824</v>
      </c>
      <c r="I158" s="204"/>
      <c r="J158" s="199"/>
      <c r="K158" s="199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191</v>
      </c>
      <c r="AU158" s="209" t="s">
        <v>82</v>
      </c>
      <c r="AV158" s="13" t="s">
        <v>82</v>
      </c>
      <c r="AW158" s="13" t="s">
        <v>35</v>
      </c>
      <c r="AX158" s="13" t="s">
        <v>73</v>
      </c>
      <c r="AY158" s="209" t="s">
        <v>137</v>
      </c>
    </row>
    <row r="159" spans="1:65" s="13" customFormat="1" ht="11.25">
      <c r="B159" s="198"/>
      <c r="C159" s="199"/>
      <c r="D159" s="200" t="s">
        <v>191</v>
      </c>
      <c r="E159" s="201" t="s">
        <v>19</v>
      </c>
      <c r="F159" s="202" t="s">
        <v>757</v>
      </c>
      <c r="G159" s="199"/>
      <c r="H159" s="203">
        <v>635.70000000000005</v>
      </c>
      <c r="I159" s="204"/>
      <c r="J159" s="199"/>
      <c r="K159" s="199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191</v>
      </c>
      <c r="AU159" s="209" t="s">
        <v>82</v>
      </c>
      <c r="AV159" s="13" t="s">
        <v>82</v>
      </c>
      <c r="AW159" s="13" t="s">
        <v>35</v>
      </c>
      <c r="AX159" s="13" t="s">
        <v>73</v>
      </c>
      <c r="AY159" s="209" t="s">
        <v>137</v>
      </c>
    </row>
    <row r="160" spans="1:65" s="13" customFormat="1" ht="11.25">
      <c r="B160" s="198"/>
      <c r="C160" s="199"/>
      <c r="D160" s="200" t="s">
        <v>191</v>
      </c>
      <c r="E160" s="201" t="s">
        <v>19</v>
      </c>
      <c r="F160" s="202" t="s">
        <v>758</v>
      </c>
      <c r="G160" s="199"/>
      <c r="H160" s="203">
        <v>3051</v>
      </c>
      <c r="I160" s="204"/>
      <c r="J160" s="199"/>
      <c r="K160" s="199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191</v>
      </c>
      <c r="AU160" s="209" t="s">
        <v>82</v>
      </c>
      <c r="AV160" s="13" t="s">
        <v>82</v>
      </c>
      <c r="AW160" s="13" t="s">
        <v>35</v>
      </c>
      <c r="AX160" s="13" t="s">
        <v>73</v>
      </c>
      <c r="AY160" s="209" t="s">
        <v>137</v>
      </c>
    </row>
    <row r="161" spans="1:65" s="14" customFormat="1" ht="11.25">
      <c r="B161" s="210"/>
      <c r="C161" s="211"/>
      <c r="D161" s="200" t="s">
        <v>191</v>
      </c>
      <c r="E161" s="212" t="s">
        <v>19</v>
      </c>
      <c r="F161" s="213" t="s">
        <v>193</v>
      </c>
      <c r="G161" s="211"/>
      <c r="H161" s="214">
        <v>4510.7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191</v>
      </c>
      <c r="AU161" s="220" t="s">
        <v>82</v>
      </c>
      <c r="AV161" s="14" t="s">
        <v>143</v>
      </c>
      <c r="AW161" s="14" t="s">
        <v>35</v>
      </c>
      <c r="AX161" s="14" t="s">
        <v>80</v>
      </c>
      <c r="AY161" s="220" t="s">
        <v>137</v>
      </c>
    </row>
    <row r="162" spans="1:65" s="2" customFormat="1" ht="16.5" customHeight="1">
      <c r="A162" s="36"/>
      <c r="B162" s="37"/>
      <c r="C162" s="221" t="s">
        <v>275</v>
      </c>
      <c r="D162" s="221" t="s">
        <v>269</v>
      </c>
      <c r="E162" s="222" t="s">
        <v>270</v>
      </c>
      <c r="F162" s="223" t="s">
        <v>271</v>
      </c>
      <c r="G162" s="224" t="s">
        <v>272</v>
      </c>
      <c r="H162" s="225">
        <v>112.768</v>
      </c>
      <c r="I162" s="226"/>
      <c r="J162" s="227">
        <f>ROUND(I162*H162,2)</f>
        <v>0</v>
      </c>
      <c r="K162" s="223" t="s">
        <v>148</v>
      </c>
      <c r="L162" s="228"/>
      <c r="M162" s="229" t="s">
        <v>19</v>
      </c>
      <c r="N162" s="230" t="s">
        <v>44</v>
      </c>
      <c r="O162" s="66"/>
      <c r="P162" s="189">
        <f>O162*H162</f>
        <v>0</v>
      </c>
      <c r="Q162" s="189">
        <v>1E-3</v>
      </c>
      <c r="R162" s="189">
        <f>Q162*H162</f>
        <v>0.11276800000000001</v>
      </c>
      <c r="S162" s="189">
        <v>0</v>
      </c>
      <c r="T162" s="19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174</v>
      </c>
      <c r="AT162" s="191" t="s">
        <v>269</v>
      </c>
      <c r="AU162" s="191" t="s">
        <v>82</v>
      </c>
      <c r="AY162" s="19" t="s">
        <v>137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80</v>
      </c>
      <c r="BK162" s="192">
        <f>ROUND(I162*H162,2)</f>
        <v>0</v>
      </c>
      <c r="BL162" s="19" t="s">
        <v>143</v>
      </c>
      <c r="BM162" s="191" t="s">
        <v>759</v>
      </c>
    </row>
    <row r="163" spans="1:65" s="13" customFormat="1" ht="11.25">
      <c r="B163" s="198"/>
      <c r="C163" s="199"/>
      <c r="D163" s="200" t="s">
        <v>191</v>
      </c>
      <c r="E163" s="201" t="s">
        <v>19</v>
      </c>
      <c r="F163" s="202" t="s">
        <v>760</v>
      </c>
      <c r="G163" s="199"/>
      <c r="H163" s="203">
        <v>112.768</v>
      </c>
      <c r="I163" s="204"/>
      <c r="J163" s="199"/>
      <c r="K163" s="199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191</v>
      </c>
      <c r="AU163" s="209" t="s">
        <v>82</v>
      </c>
      <c r="AV163" s="13" t="s">
        <v>82</v>
      </c>
      <c r="AW163" s="13" t="s">
        <v>35</v>
      </c>
      <c r="AX163" s="13" t="s">
        <v>73</v>
      </c>
      <c r="AY163" s="209" t="s">
        <v>137</v>
      </c>
    </row>
    <row r="164" spans="1:65" s="14" customFormat="1" ht="11.25">
      <c r="B164" s="210"/>
      <c r="C164" s="211"/>
      <c r="D164" s="200" t="s">
        <v>191</v>
      </c>
      <c r="E164" s="212" t="s">
        <v>19</v>
      </c>
      <c r="F164" s="213" t="s">
        <v>193</v>
      </c>
      <c r="G164" s="211"/>
      <c r="H164" s="214">
        <v>112.768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191</v>
      </c>
      <c r="AU164" s="220" t="s">
        <v>82</v>
      </c>
      <c r="AV164" s="14" t="s">
        <v>143</v>
      </c>
      <c r="AW164" s="14" t="s">
        <v>35</v>
      </c>
      <c r="AX164" s="14" t="s">
        <v>80</v>
      </c>
      <c r="AY164" s="220" t="s">
        <v>137</v>
      </c>
    </row>
    <row r="165" spans="1:65" s="2" customFormat="1" ht="21.75" customHeight="1">
      <c r="A165" s="36"/>
      <c r="B165" s="37"/>
      <c r="C165" s="180" t="s">
        <v>283</v>
      </c>
      <c r="D165" s="180" t="s">
        <v>139</v>
      </c>
      <c r="E165" s="181" t="s">
        <v>276</v>
      </c>
      <c r="F165" s="182" t="s">
        <v>277</v>
      </c>
      <c r="G165" s="183" t="s">
        <v>142</v>
      </c>
      <c r="H165" s="184">
        <v>4443</v>
      </c>
      <c r="I165" s="185"/>
      <c r="J165" s="186">
        <f>ROUND(I165*H165,2)</f>
        <v>0</v>
      </c>
      <c r="K165" s="182" t="s">
        <v>148</v>
      </c>
      <c r="L165" s="41"/>
      <c r="M165" s="187" t="s">
        <v>19</v>
      </c>
      <c r="N165" s="188" t="s">
        <v>44</v>
      </c>
      <c r="O165" s="66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143</v>
      </c>
      <c r="AT165" s="191" t="s">
        <v>139</v>
      </c>
      <c r="AU165" s="191" t="s">
        <v>82</v>
      </c>
      <c r="AY165" s="19" t="s">
        <v>137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80</v>
      </c>
      <c r="BK165" s="192">
        <f>ROUND(I165*H165,2)</f>
        <v>0</v>
      </c>
      <c r="BL165" s="19" t="s">
        <v>143</v>
      </c>
      <c r="BM165" s="191" t="s">
        <v>761</v>
      </c>
    </row>
    <row r="166" spans="1:65" s="2" customFormat="1" ht="11.25">
      <c r="A166" s="36"/>
      <c r="B166" s="37"/>
      <c r="C166" s="38"/>
      <c r="D166" s="193" t="s">
        <v>150</v>
      </c>
      <c r="E166" s="38"/>
      <c r="F166" s="194" t="s">
        <v>279</v>
      </c>
      <c r="G166" s="38"/>
      <c r="H166" s="38"/>
      <c r="I166" s="195"/>
      <c r="J166" s="38"/>
      <c r="K166" s="38"/>
      <c r="L166" s="41"/>
      <c r="M166" s="196"/>
      <c r="N166" s="197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150</v>
      </c>
      <c r="AU166" s="19" t="s">
        <v>82</v>
      </c>
    </row>
    <row r="167" spans="1:65" s="13" customFormat="1" ht="11.25">
      <c r="B167" s="198"/>
      <c r="C167" s="199"/>
      <c r="D167" s="200" t="s">
        <v>191</v>
      </c>
      <c r="E167" s="201" t="s">
        <v>19</v>
      </c>
      <c r="F167" s="202" t="s">
        <v>762</v>
      </c>
      <c r="G167" s="199"/>
      <c r="H167" s="203">
        <v>3973</v>
      </c>
      <c r="I167" s="204"/>
      <c r="J167" s="199"/>
      <c r="K167" s="199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191</v>
      </c>
      <c r="AU167" s="209" t="s">
        <v>82</v>
      </c>
      <c r="AV167" s="13" t="s">
        <v>82</v>
      </c>
      <c r="AW167" s="13" t="s">
        <v>35</v>
      </c>
      <c r="AX167" s="13" t="s">
        <v>73</v>
      </c>
      <c r="AY167" s="209" t="s">
        <v>137</v>
      </c>
    </row>
    <row r="168" spans="1:65" s="13" customFormat="1" ht="11.25">
      <c r="B168" s="198"/>
      <c r="C168" s="199"/>
      <c r="D168" s="200" t="s">
        <v>191</v>
      </c>
      <c r="E168" s="201" t="s">
        <v>19</v>
      </c>
      <c r="F168" s="202" t="s">
        <v>763</v>
      </c>
      <c r="G168" s="199"/>
      <c r="H168" s="203">
        <v>240</v>
      </c>
      <c r="I168" s="204"/>
      <c r="J168" s="199"/>
      <c r="K168" s="199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191</v>
      </c>
      <c r="AU168" s="209" t="s">
        <v>82</v>
      </c>
      <c r="AV168" s="13" t="s">
        <v>82</v>
      </c>
      <c r="AW168" s="13" t="s">
        <v>35</v>
      </c>
      <c r="AX168" s="13" t="s">
        <v>73</v>
      </c>
      <c r="AY168" s="209" t="s">
        <v>137</v>
      </c>
    </row>
    <row r="169" spans="1:65" s="13" customFormat="1" ht="11.25">
      <c r="B169" s="198"/>
      <c r="C169" s="199"/>
      <c r="D169" s="200" t="s">
        <v>191</v>
      </c>
      <c r="E169" s="201" t="s">
        <v>19</v>
      </c>
      <c r="F169" s="202" t="s">
        <v>764</v>
      </c>
      <c r="G169" s="199"/>
      <c r="H169" s="203">
        <v>230</v>
      </c>
      <c r="I169" s="204"/>
      <c r="J169" s="199"/>
      <c r="K169" s="199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191</v>
      </c>
      <c r="AU169" s="209" t="s">
        <v>82</v>
      </c>
      <c r="AV169" s="13" t="s">
        <v>82</v>
      </c>
      <c r="AW169" s="13" t="s">
        <v>35</v>
      </c>
      <c r="AX169" s="13" t="s">
        <v>73</v>
      </c>
      <c r="AY169" s="209" t="s">
        <v>137</v>
      </c>
    </row>
    <row r="170" spans="1:65" s="14" customFormat="1" ht="11.25">
      <c r="B170" s="210"/>
      <c r="C170" s="211"/>
      <c r="D170" s="200" t="s">
        <v>191</v>
      </c>
      <c r="E170" s="212" t="s">
        <v>19</v>
      </c>
      <c r="F170" s="213" t="s">
        <v>193</v>
      </c>
      <c r="G170" s="211"/>
      <c r="H170" s="214">
        <v>4443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191</v>
      </c>
      <c r="AU170" s="220" t="s">
        <v>82</v>
      </c>
      <c r="AV170" s="14" t="s">
        <v>143</v>
      </c>
      <c r="AW170" s="14" t="s">
        <v>35</v>
      </c>
      <c r="AX170" s="14" t="s">
        <v>80</v>
      </c>
      <c r="AY170" s="220" t="s">
        <v>137</v>
      </c>
    </row>
    <row r="171" spans="1:65" s="2" customFormat="1" ht="24.2" customHeight="1">
      <c r="A171" s="36"/>
      <c r="B171" s="37"/>
      <c r="C171" s="180" t="s">
        <v>288</v>
      </c>
      <c r="D171" s="180" t="s">
        <v>139</v>
      </c>
      <c r="E171" s="181" t="s">
        <v>284</v>
      </c>
      <c r="F171" s="182" t="s">
        <v>285</v>
      </c>
      <c r="G171" s="183" t="s">
        <v>142</v>
      </c>
      <c r="H171" s="184">
        <v>635.70000000000005</v>
      </c>
      <c r="I171" s="185"/>
      <c r="J171" s="186">
        <f>ROUND(I171*H171,2)</f>
        <v>0</v>
      </c>
      <c r="K171" s="182" t="s">
        <v>148</v>
      </c>
      <c r="L171" s="41"/>
      <c r="M171" s="187" t="s">
        <v>19</v>
      </c>
      <c r="N171" s="188" t="s">
        <v>44</v>
      </c>
      <c r="O171" s="66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143</v>
      </c>
      <c r="AT171" s="191" t="s">
        <v>139</v>
      </c>
      <c r="AU171" s="191" t="s">
        <v>82</v>
      </c>
      <c r="AY171" s="19" t="s">
        <v>137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80</v>
      </c>
      <c r="BK171" s="192">
        <f>ROUND(I171*H171,2)</f>
        <v>0</v>
      </c>
      <c r="BL171" s="19" t="s">
        <v>143</v>
      </c>
      <c r="BM171" s="191" t="s">
        <v>765</v>
      </c>
    </row>
    <row r="172" spans="1:65" s="2" customFormat="1" ht="11.25">
      <c r="A172" s="36"/>
      <c r="B172" s="37"/>
      <c r="C172" s="38"/>
      <c r="D172" s="193" t="s">
        <v>150</v>
      </c>
      <c r="E172" s="38"/>
      <c r="F172" s="194" t="s">
        <v>287</v>
      </c>
      <c r="G172" s="38"/>
      <c r="H172" s="38"/>
      <c r="I172" s="195"/>
      <c r="J172" s="38"/>
      <c r="K172" s="38"/>
      <c r="L172" s="41"/>
      <c r="M172" s="196"/>
      <c r="N172" s="197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150</v>
      </c>
      <c r="AU172" s="19" t="s">
        <v>82</v>
      </c>
    </row>
    <row r="173" spans="1:65" s="2" customFormat="1" ht="24.2" customHeight="1">
      <c r="A173" s="36"/>
      <c r="B173" s="37"/>
      <c r="C173" s="180" t="s">
        <v>293</v>
      </c>
      <c r="D173" s="180" t="s">
        <v>139</v>
      </c>
      <c r="E173" s="181" t="s">
        <v>289</v>
      </c>
      <c r="F173" s="182" t="s">
        <v>290</v>
      </c>
      <c r="G173" s="183" t="s">
        <v>142</v>
      </c>
      <c r="H173" s="184">
        <v>824</v>
      </c>
      <c r="I173" s="185"/>
      <c r="J173" s="186">
        <f>ROUND(I173*H173,2)</f>
        <v>0</v>
      </c>
      <c r="K173" s="182" t="s">
        <v>148</v>
      </c>
      <c r="L173" s="41"/>
      <c r="M173" s="187" t="s">
        <v>19</v>
      </c>
      <c r="N173" s="188" t="s">
        <v>44</v>
      </c>
      <c r="O173" s="66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143</v>
      </c>
      <c r="AT173" s="191" t="s">
        <v>139</v>
      </c>
      <c r="AU173" s="191" t="s">
        <v>82</v>
      </c>
      <c r="AY173" s="19" t="s">
        <v>137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80</v>
      </c>
      <c r="BK173" s="192">
        <f>ROUND(I173*H173,2)</f>
        <v>0</v>
      </c>
      <c r="BL173" s="19" t="s">
        <v>143</v>
      </c>
      <c r="BM173" s="191" t="s">
        <v>766</v>
      </c>
    </row>
    <row r="174" spans="1:65" s="2" customFormat="1" ht="11.25">
      <c r="A174" s="36"/>
      <c r="B174" s="37"/>
      <c r="C174" s="38"/>
      <c r="D174" s="193" t="s">
        <v>150</v>
      </c>
      <c r="E174" s="38"/>
      <c r="F174" s="194" t="s">
        <v>292</v>
      </c>
      <c r="G174" s="38"/>
      <c r="H174" s="38"/>
      <c r="I174" s="195"/>
      <c r="J174" s="38"/>
      <c r="K174" s="38"/>
      <c r="L174" s="41"/>
      <c r="M174" s="196"/>
      <c r="N174" s="197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150</v>
      </c>
      <c r="AU174" s="19" t="s">
        <v>82</v>
      </c>
    </row>
    <row r="175" spans="1:65" s="2" customFormat="1" ht="21.75" customHeight="1">
      <c r="A175" s="36"/>
      <c r="B175" s="37"/>
      <c r="C175" s="180" t="s">
        <v>298</v>
      </c>
      <c r="D175" s="180" t="s">
        <v>139</v>
      </c>
      <c r="E175" s="181" t="s">
        <v>294</v>
      </c>
      <c r="F175" s="182" t="s">
        <v>295</v>
      </c>
      <c r="G175" s="183" t="s">
        <v>171</v>
      </c>
      <c r="H175" s="184">
        <v>100</v>
      </c>
      <c r="I175" s="185"/>
      <c r="J175" s="186">
        <f>ROUND(I175*H175,2)</f>
        <v>0</v>
      </c>
      <c r="K175" s="182" t="s">
        <v>148</v>
      </c>
      <c r="L175" s="41"/>
      <c r="M175" s="187" t="s">
        <v>19</v>
      </c>
      <c r="N175" s="188" t="s">
        <v>44</v>
      </c>
      <c r="O175" s="66"/>
      <c r="P175" s="189">
        <f>O175*H175</f>
        <v>0</v>
      </c>
      <c r="Q175" s="189">
        <v>1.125E-2</v>
      </c>
      <c r="R175" s="189">
        <f>Q175*H175</f>
        <v>1.125</v>
      </c>
      <c r="S175" s="189">
        <v>0</v>
      </c>
      <c r="T175" s="19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143</v>
      </c>
      <c r="AT175" s="191" t="s">
        <v>139</v>
      </c>
      <c r="AU175" s="191" t="s">
        <v>82</v>
      </c>
      <c r="AY175" s="19" t="s">
        <v>137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80</v>
      </c>
      <c r="BK175" s="192">
        <f>ROUND(I175*H175,2)</f>
        <v>0</v>
      </c>
      <c r="BL175" s="19" t="s">
        <v>143</v>
      </c>
      <c r="BM175" s="191" t="s">
        <v>767</v>
      </c>
    </row>
    <row r="176" spans="1:65" s="2" customFormat="1" ht="11.25">
      <c r="A176" s="36"/>
      <c r="B176" s="37"/>
      <c r="C176" s="38"/>
      <c r="D176" s="193" t="s">
        <v>150</v>
      </c>
      <c r="E176" s="38"/>
      <c r="F176" s="194" t="s">
        <v>297</v>
      </c>
      <c r="G176" s="38"/>
      <c r="H176" s="38"/>
      <c r="I176" s="195"/>
      <c r="J176" s="38"/>
      <c r="K176" s="38"/>
      <c r="L176" s="41"/>
      <c r="M176" s="196"/>
      <c r="N176" s="197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150</v>
      </c>
      <c r="AU176" s="19" t="s">
        <v>82</v>
      </c>
    </row>
    <row r="177" spans="1:65" s="2" customFormat="1" ht="24.2" customHeight="1">
      <c r="A177" s="36"/>
      <c r="B177" s="37"/>
      <c r="C177" s="180" t="s">
        <v>304</v>
      </c>
      <c r="D177" s="180" t="s">
        <v>139</v>
      </c>
      <c r="E177" s="181" t="s">
        <v>299</v>
      </c>
      <c r="F177" s="182" t="s">
        <v>300</v>
      </c>
      <c r="G177" s="183" t="s">
        <v>171</v>
      </c>
      <c r="H177" s="184">
        <v>100</v>
      </c>
      <c r="I177" s="185"/>
      <c r="J177" s="186">
        <f>ROUND(I177*H177,2)</f>
        <v>0</v>
      </c>
      <c r="K177" s="182" t="s">
        <v>148</v>
      </c>
      <c r="L177" s="41"/>
      <c r="M177" s="187" t="s">
        <v>19</v>
      </c>
      <c r="N177" s="188" t="s">
        <v>44</v>
      </c>
      <c r="O177" s="66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143</v>
      </c>
      <c r="AT177" s="191" t="s">
        <v>139</v>
      </c>
      <c r="AU177" s="191" t="s">
        <v>82</v>
      </c>
      <c r="AY177" s="19" t="s">
        <v>137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9" t="s">
        <v>80</v>
      </c>
      <c r="BK177" s="192">
        <f>ROUND(I177*H177,2)</f>
        <v>0</v>
      </c>
      <c r="BL177" s="19" t="s">
        <v>143</v>
      </c>
      <c r="BM177" s="191" t="s">
        <v>768</v>
      </c>
    </row>
    <row r="178" spans="1:65" s="2" customFormat="1" ht="11.25">
      <c r="A178" s="36"/>
      <c r="B178" s="37"/>
      <c r="C178" s="38"/>
      <c r="D178" s="193" t="s">
        <v>150</v>
      </c>
      <c r="E178" s="38"/>
      <c r="F178" s="194" t="s">
        <v>302</v>
      </c>
      <c r="G178" s="38"/>
      <c r="H178" s="38"/>
      <c r="I178" s="195"/>
      <c r="J178" s="38"/>
      <c r="K178" s="38"/>
      <c r="L178" s="41"/>
      <c r="M178" s="196"/>
      <c r="N178" s="197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150</v>
      </c>
      <c r="AU178" s="19" t="s">
        <v>82</v>
      </c>
    </row>
    <row r="179" spans="1:65" s="12" customFormat="1" ht="22.9" customHeight="1">
      <c r="B179" s="164"/>
      <c r="C179" s="165"/>
      <c r="D179" s="166" t="s">
        <v>72</v>
      </c>
      <c r="E179" s="178" t="s">
        <v>82</v>
      </c>
      <c r="F179" s="178" t="s">
        <v>303</v>
      </c>
      <c r="G179" s="165"/>
      <c r="H179" s="165"/>
      <c r="I179" s="168"/>
      <c r="J179" s="179">
        <f>BK179</f>
        <v>0</v>
      </c>
      <c r="K179" s="165"/>
      <c r="L179" s="170"/>
      <c r="M179" s="171"/>
      <c r="N179" s="172"/>
      <c r="O179" s="172"/>
      <c r="P179" s="173">
        <f>SUM(P180:P199)</f>
        <v>0</v>
      </c>
      <c r="Q179" s="172"/>
      <c r="R179" s="173">
        <f>SUM(R180:R199)</f>
        <v>288.88050500000003</v>
      </c>
      <c r="S179" s="172"/>
      <c r="T179" s="174">
        <f>SUM(T180:T199)</f>
        <v>0</v>
      </c>
      <c r="AR179" s="175" t="s">
        <v>80</v>
      </c>
      <c r="AT179" s="176" t="s">
        <v>72</v>
      </c>
      <c r="AU179" s="176" t="s">
        <v>80</v>
      </c>
      <c r="AY179" s="175" t="s">
        <v>137</v>
      </c>
      <c r="BK179" s="177">
        <f>SUM(BK180:BK199)</f>
        <v>0</v>
      </c>
    </row>
    <row r="180" spans="1:65" s="2" customFormat="1" ht="24.2" customHeight="1">
      <c r="A180" s="36"/>
      <c r="B180" s="37"/>
      <c r="C180" s="180" t="s">
        <v>310</v>
      </c>
      <c r="D180" s="180" t="s">
        <v>139</v>
      </c>
      <c r="E180" s="181" t="s">
        <v>305</v>
      </c>
      <c r="F180" s="182" t="s">
        <v>306</v>
      </c>
      <c r="G180" s="183" t="s">
        <v>189</v>
      </c>
      <c r="H180" s="184">
        <v>21</v>
      </c>
      <c r="I180" s="185"/>
      <c r="J180" s="186">
        <f>ROUND(I180*H180,2)</f>
        <v>0</v>
      </c>
      <c r="K180" s="182" t="s">
        <v>148</v>
      </c>
      <c r="L180" s="41"/>
      <c r="M180" s="187" t="s">
        <v>19</v>
      </c>
      <c r="N180" s="188" t="s">
        <v>44</v>
      </c>
      <c r="O180" s="66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143</v>
      </c>
      <c r="AT180" s="191" t="s">
        <v>139</v>
      </c>
      <c r="AU180" s="191" t="s">
        <v>82</v>
      </c>
      <c r="AY180" s="19" t="s">
        <v>137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80</v>
      </c>
      <c r="BK180" s="192">
        <f>ROUND(I180*H180,2)</f>
        <v>0</v>
      </c>
      <c r="BL180" s="19" t="s">
        <v>143</v>
      </c>
      <c r="BM180" s="191" t="s">
        <v>769</v>
      </c>
    </row>
    <row r="181" spans="1:65" s="2" customFormat="1" ht="11.25">
      <c r="A181" s="36"/>
      <c r="B181" s="37"/>
      <c r="C181" s="38"/>
      <c r="D181" s="193" t="s">
        <v>150</v>
      </c>
      <c r="E181" s="38"/>
      <c r="F181" s="194" t="s">
        <v>308</v>
      </c>
      <c r="G181" s="38"/>
      <c r="H181" s="38"/>
      <c r="I181" s="195"/>
      <c r="J181" s="38"/>
      <c r="K181" s="38"/>
      <c r="L181" s="41"/>
      <c r="M181" s="196"/>
      <c r="N181" s="197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150</v>
      </c>
      <c r="AU181" s="19" t="s">
        <v>82</v>
      </c>
    </row>
    <row r="182" spans="1:65" s="13" customFormat="1" ht="11.25">
      <c r="B182" s="198"/>
      <c r="C182" s="199"/>
      <c r="D182" s="200" t="s">
        <v>191</v>
      </c>
      <c r="E182" s="201" t="s">
        <v>19</v>
      </c>
      <c r="F182" s="202" t="s">
        <v>309</v>
      </c>
      <c r="G182" s="199"/>
      <c r="H182" s="203">
        <v>21</v>
      </c>
      <c r="I182" s="204"/>
      <c r="J182" s="199"/>
      <c r="K182" s="199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191</v>
      </c>
      <c r="AU182" s="209" t="s">
        <v>82</v>
      </c>
      <c r="AV182" s="13" t="s">
        <v>82</v>
      </c>
      <c r="AW182" s="13" t="s">
        <v>35</v>
      </c>
      <c r="AX182" s="13" t="s">
        <v>73</v>
      </c>
      <c r="AY182" s="209" t="s">
        <v>137</v>
      </c>
    </row>
    <row r="183" spans="1:65" s="2" customFormat="1" ht="24.2" customHeight="1">
      <c r="A183" s="36"/>
      <c r="B183" s="37"/>
      <c r="C183" s="180" t="s">
        <v>317</v>
      </c>
      <c r="D183" s="180" t="s">
        <v>139</v>
      </c>
      <c r="E183" s="181" t="s">
        <v>311</v>
      </c>
      <c r="F183" s="182" t="s">
        <v>312</v>
      </c>
      <c r="G183" s="183" t="s">
        <v>142</v>
      </c>
      <c r="H183" s="184">
        <v>1538</v>
      </c>
      <c r="I183" s="185"/>
      <c r="J183" s="186">
        <f>ROUND(I183*H183,2)</f>
        <v>0</v>
      </c>
      <c r="K183" s="182" t="s">
        <v>148</v>
      </c>
      <c r="L183" s="41"/>
      <c r="M183" s="187" t="s">
        <v>19</v>
      </c>
      <c r="N183" s="188" t="s">
        <v>44</v>
      </c>
      <c r="O183" s="66"/>
      <c r="P183" s="189">
        <f>O183*H183</f>
        <v>0</v>
      </c>
      <c r="Q183" s="189">
        <v>3.1E-4</v>
      </c>
      <c r="R183" s="189">
        <f>Q183*H183</f>
        <v>0.47677999999999998</v>
      </c>
      <c r="S183" s="189">
        <v>0</v>
      </c>
      <c r="T183" s="19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143</v>
      </c>
      <c r="AT183" s="191" t="s">
        <v>139</v>
      </c>
      <c r="AU183" s="191" t="s">
        <v>82</v>
      </c>
      <c r="AY183" s="19" t="s">
        <v>137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80</v>
      </c>
      <c r="BK183" s="192">
        <f>ROUND(I183*H183,2)</f>
        <v>0</v>
      </c>
      <c r="BL183" s="19" t="s">
        <v>143</v>
      </c>
      <c r="BM183" s="191" t="s">
        <v>770</v>
      </c>
    </row>
    <row r="184" spans="1:65" s="2" customFormat="1" ht="11.25">
      <c r="A184" s="36"/>
      <c r="B184" s="37"/>
      <c r="C184" s="38"/>
      <c r="D184" s="193" t="s">
        <v>150</v>
      </c>
      <c r="E184" s="38"/>
      <c r="F184" s="194" t="s">
        <v>314</v>
      </c>
      <c r="G184" s="38"/>
      <c r="H184" s="38"/>
      <c r="I184" s="195"/>
      <c r="J184" s="38"/>
      <c r="K184" s="38"/>
      <c r="L184" s="41"/>
      <c r="M184" s="196"/>
      <c r="N184" s="197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150</v>
      </c>
      <c r="AU184" s="19" t="s">
        <v>82</v>
      </c>
    </row>
    <row r="185" spans="1:65" s="13" customFormat="1" ht="11.25">
      <c r="B185" s="198"/>
      <c r="C185" s="199"/>
      <c r="D185" s="200" t="s">
        <v>191</v>
      </c>
      <c r="E185" s="201" t="s">
        <v>19</v>
      </c>
      <c r="F185" s="202" t="s">
        <v>315</v>
      </c>
      <c r="G185" s="199"/>
      <c r="H185" s="203">
        <v>98</v>
      </c>
      <c r="I185" s="204"/>
      <c r="J185" s="199"/>
      <c r="K185" s="199"/>
      <c r="L185" s="205"/>
      <c r="M185" s="206"/>
      <c r="N185" s="207"/>
      <c r="O185" s="207"/>
      <c r="P185" s="207"/>
      <c r="Q185" s="207"/>
      <c r="R185" s="207"/>
      <c r="S185" s="207"/>
      <c r="T185" s="208"/>
      <c r="AT185" s="209" t="s">
        <v>191</v>
      </c>
      <c r="AU185" s="209" t="s">
        <v>82</v>
      </c>
      <c r="AV185" s="13" t="s">
        <v>82</v>
      </c>
      <c r="AW185" s="13" t="s">
        <v>35</v>
      </c>
      <c r="AX185" s="13" t="s">
        <v>73</v>
      </c>
      <c r="AY185" s="209" t="s">
        <v>137</v>
      </c>
    </row>
    <row r="186" spans="1:65" s="13" customFormat="1" ht="11.25">
      <c r="B186" s="198"/>
      <c r="C186" s="199"/>
      <c r="D186" s="200" t="s">
        <v>191</v>
      </c>
      <c r="E186" s="201" t="s">
        <v>19</v>
      </c>
      <c r="F186" s="202" t="s">
        <v>771</v>
      </c>
      <c r="G186" s="199"/>
      <c r="H186" s="203">
        <v>1440</v>
      </c>
      <c r="I186" s="204"/>
      <c r="J186" s="199"/>
      <c r="K186" s="199"/>
      <c r="L186" s="205"/>
      <c r="M186" s="206"/>
      <c r="N186" s="207"/>
      <c r="O186" s="207"/>
      <c r="P186" s="207"/>
      <c r="Q186" s="207"/>
      <c r="R186" s="207"/>
      <c r="S186" s="207"/>
      <c r="T186" s="208"/>
      <c r="AT186" s="209" t="s">
        <v>191</v>
      </c>
      <c r="AU186" s="209" t="s">
        <v>82</v>
      </c>
      <c r="AV186" s="13" t="s">
        <v>82</v>
      </c>
      <c r="AW186" s="13" t="s">
        <v>35</v>
      </c>
      <c r="AX186" s="13" t="s">
        <v>73</v>
      </c>
      <c r="AY186" s="209" t="s">
        <v>137</v>
      </c>
    </row>
    <row r="187" spans="1:65" s="14" customFormat="1" ht="11.25">
      <c r="B187" s="210"/>
      <c r="C187" s="211"/>
      <c r="D187" s="200" t="s">
        <v>191</v>
      </c>
      <c r="E187" s="212" t="s">
        <v>19</v>
      </c>
      <c r="F187" s="213" t="s">
        <v>193</v>
      </c>
      <c r="G187" s="211"/>
      <c r="H187" s="214">
        <v>1538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191</v>
      </c>
      <c r="AU187" s="220" t="s">
        <v>82</v>
      </c>
      <c r="AV187" s="14" t="s">
        <v>143</v>
      </c>
      <c r="AW187" s="14" t="s">
        <v>35</v>
      </c>
      <c r="AX187" s="14" t="s">
        <v>80</v>
      </c>
      <c r="AY187" s="220" t="s">
        <v>137</v>
      </c>
    </row>
    <row r="188" spans="1:65" s="2" customFormat="1" ht="24.2" customHeight="1">
      <c r="A188" s="36"/>
      <c r="B188" s="37"/>
      <c r="C188" s="180" t="s">
        <v>323</v>
      </c>
      <c r="D188" s="180" t="s">
        <v>139</v>
      </c>
      <c r="E188" s="181" t="s">
        <v>318</v>
      </c>
      <c r="F188" s="182" t="s">
        <v>319</v>
      </c>
      <c r="G188" s="183" t="s">
        <v>171</v>
      </c>
      <c r="H188" s="184">
        <v>900</v>
      </c>
      <c r="I188" s="185"/>
      <c r="J188" s="186">
        <f>ROUND(I188*H188,2)</f>
        <v>0</v>
      </c>
      <c r="K188" s="182" t="s">
        <v>148</v>
      </c>
      <c r="L188" s="41"/>
      <c r="M188" s="187" t="s">
        <v>19</v>
      </c>
      <c r="N188" s="188" t="s">
        <v>44</v>
      </c>
      <c r="O188" s="66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1" t="s">
        <v>143</v>
      </c>
      <c r="AT188" s="191" t="s">
        <v>139</v>
      </c>
      <c r="AU188" s="191" t="s">
        <v>82</v>
      </c>
      <c r="AY188" s="19" t="s">
        <v>137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9" t="s">
        <v>80</v>
      </c>
      <c r="BK188" s="192">
        <f>ROUND(I188*H188,2)</f>
        <v>0</v>
      </c>
      <c r="BL188" s="19" t="s">
        <v>143</v>
      </c>
      <c r="BM188" s="191" t="s">
        <v>772</v>
      </c>
    </row>
    <row r="189" spans="1:65" s="2" customFormat="1" ht="11.25">
      <c r="A189" s="36"/>
      <c r="B189" s="37"/>
      <c r="C189" s="38"/>
      <c r="D189" s="193" t="s">
        <v>150</v>
      </c>
      <c r="E189" s="38"/>
      <c r="F189" s="194" t="s">
        <v>321</v>
      </c>
      <c r="G189" s="38"/>
      <c r="H189" s="38"/>
      <c r="I189" s="195"/>
      <c r="J189" s="38"/>
      <c r="K189" s="38"/>
      <c r="L189" s="41"/>
      <c r="M189" s="196"/>
      <c r="N189" s="197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150</v>
      </c>
      <c r="AU189" s="19" t="s">
        <v>82</v>
      </c>
    </row>
    <row r="190" spans="1:65" s="13" customFormat="1" ht="11.25">
      <c r="B190" s="198"/>
      <c r="C190" s="199"/>
      <c r="D190" s="200" t="s">
        <v>191</v>
      </c>
      <c r="E190" s="201" t="s">
        <v>19</v>
      </c>
      <c r="F190" s="202" t="s">
        <v>773</v>
      </c>
      <c r="G190" s="199"/>
      <c r="H190" s="203">
        <v>900</v>
      </c>
      <c r="I190" s="204"/>
      <c r="J190" s="199"/>
      <c r="K190" s="199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191</v>
      </c>
      <c r="AU190" s="209" t="s">
        <v>82</v>
      </c>
      <c r="AV190" s="13" t="s">
        <v>82</v>
      </c>
      <c r="AW190" s="13" t="s">
        <v>35</v>
      </c>
      <c r="AX190" s="13" t="s">
        <v>73</v>
      </c>
      <c r="AY190" s="209" t="s">
        <v>137</v>
      </c>
    </row>
    <row r="191" spans="1:65" s="14" customFormat="1" ht="11.25">
      <c r="B191" s="210"/>
      <c r="C191" s="211"/>
      <c r="D191" s="200" t="s">
        <v>191</v>
      </c>
      <c r="E191" s="212" t="s">
        <v>19</v>
      </c>
      <c r="F191" s="213" t="s">
        <v>193</v>
      </c>
      <c r="G191" s="211"/>
      <c r="H191" s="214">
        <v>900</v>
      </c>
      <c r="I191" s="215"/>
      <c r="J191" s="211"/>
      <c r="K191" s="211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191</v>
      </c>
      <c r="AU191" s="220" t="s">
        <v>82</v>
      </c>
      <c r="AV191" s="14" t="s">
        <v>143</v>
      </c>
      <c r="AW191" s="14" t="s">
        <v>35</v>
      </c>
      <c r="AX191" s="14" t="s">
        <v>80</v>
      </c>
      <c r="AY191" s="220" t="s">
        <v>137</v>
      </c>
    </row>
    <row r="192" spans="1:65" s="2" customFormat="1" ht="16.5" customHeight="1">
      <c r="A192" s="36"/>
      <c r="B192" s="37"/>
      <c r="C192" s="221" t="s">
        <v>329</v>
      </c>
      <c r="D192" s="221" t="s">
        <v>269</v>
      </c>
      <c r="E192" s="222" t="s">
        <v>324</v>
      </c>
      <c r="F192" s="223" t="s">
        <v>325</v>
      </c>
      <c r="G192" s="224" t="s">
        <v>326</v>
      </c>
      <c r="H192" s="225">
        <v>288</v>
      </c>
      <c r="I192" s="226"/>
      <c r="J192" s="227">
        <f>ROUND(I192*H192,2)</f>
        <v>0</v>
      </c>
      <c r="K192" s="223" t="s">
        <v>148</v>
      </c>
      <c r="L192" s="228"/>
      <c r="M192" s="229" t="s">
        <v>19</v>
      </c>
      <c r="N192" s="230" t="s">
        <v>44</v>
      </c>
      <c r="O192" s="66"/>
      <c r="P192" s="189">
        <f>O192*H192</f>
        <v>0</v>
      </c>
      <c r="Q192" s="189">
        <v>1</v>
      </c>
      <c r="R192" s="189">
        <f>Q192*H192</f>
        <v>288</v>
      </c>
      <c r="S192" s="189">
        <v>0</v>
      </c>
      <c r="T192" s="19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1" t="s">
        <v>174</v>
      </c>
      <c r="AT192" s="191" t="s">
        <v>269</v>
      </c>
      <c r="AU192" s="191" t="s">
        <v>82</v>
      </c>
      <c r="AY192" s="19" t="s">
        <v>137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9" t="s">
        <v>80</v>
      </c>
      <c r="BK192" s="192">
        <f>ROUND(I192*H192,2)</f>
        <v>0</v>
      </c>
      <c r="BL192" s="19" t="s">
        <v>143</v>
      </c>
      <c r="BM192" s="191" t="s">
        <v>774</v>
      </c>
    </row>
    <row r="193" spans="1:65" s="13" customFormat="1" ht="11.25">
      <c r="B193" s="198"/>
      <c r="C193" s="199"/>
      <c r="D193" s="200" t="s">
        <v>191</v>
      </c>
      <c r="E193" s="201" t="s">
        <v>19</v>
      </c>
      <c r="F193" s="202" t="s">
        <v>775</v>
      </c>
      <c r="G193" s="199"/>
      <c r="H193" s="203">
        <v>288</v>
      </c>
      <c r="I193" s="204"/>
      <c r="J193" s="199"/>
      <c r="K193" s="199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191</v>
      </c>
      <c r="AU193" s="209" t="s">
        <v>82</v>
      </c>
      <c r="AV193" s="13" t="s">
        <v>82</v>
      </c>
      <c r="AW193" s="13" t="s">
        <v>35</v>
      </c>
      <c r="AX193" s="13" t="s">
        <v>80</v>
      </c>
      <c r="AY193" s="209" t="s">
        <v>137</v>
      </c>
    </row>
    <row r="194" spans="1:65" s="2" customFormat="1" ht="24.2" customHeight="1">
      <c r="A194" s="36"/>
      <c r="B194" s="37"/>
      <c r="C194" s="180" t="s">
        <v>333</v>
      </c>
      <c r="D194" s="180" t="s">
        <v>139</v>
      </c>
      <c r="E194" s="181" t="s">
        <v>330</v>
      </c>
      <c r="F194" s="182" t="s">
        <v>331</v>
      </c>
      <c r="G194" s="183" t="s">
        <v>142</v>
      </c>
      <c r="H194" s="184">
        <v>482.3</v>
      </c>
      <c r="I194" s="185"/>
      <c r="J194" s="186">
        <f>ROUND(I194*H194,2)</f>
        <v>0</v>
      </c>
      <c r="K194" s="182" t="s">
        <v>776</v>
      </c>
      <c r="L194" s="41"/>
      <c r="M194" s="187" t="s">
        <v>19</v>
      </c>
      <c r="N194" s="188" t="s">
        <v>44</v>
      </c>
      <c r="O194" s="66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1" t="s">
        <v>143</v>
      </c>
      <c r="AT194" s="191" t="s">
        <v>139</v>
      </c>
      <c r="AU194" s="191" t="s">
        <v>82</v>
      </c>
      <c r="AY194" s="19" t="s">
        <v>137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9" t="s">
        <v>80</v>
      </c>
      <c r="BK194" s="192">
        <f>ROUND(I194*H194,2)</f>
        <v>0</v>
      </c>
      <c r="BL194" s="19" t="s">
        <v>143</v>
      </c>
      <c r="BM194" s="191" t="s">
        <v>777</v>
      </c>
    </row>
    <row r="195" spans="1:65" s="2" customFormat="1" ht="16.5" customHeight="1">
      <c r="A195" s="36"/>
      <c r="B195" s="37"/>
      <c r="C195" s="221" t="s">
        <v>338</v>
      </c>
      <c r="D195" s="221" t="s">
        <v>269</v>
      </c>
      <c r="E195" s="222" t="s">
        <v>334</v>
      </c>
      <c r="F195" s="223" t="s">
        <v>335</v>
      </c>
      <c r="G195" s="224" t="s">
        <v>142</v>
      </c>
      <c r="H195" s="225">
        <v>1614.9</v>
      </c>
      <c r="I195" s="226"/>
      <c r="J195" s="227">
        <f>ROUND(I195*H195,2)</f>
        <v>0</v>
      </c>
      <c r="K195" s="223" t="s">
        <v>148</v>
      </c>
      <c r="L195" s="228"/>
      <c r="M195" s="229" t="s">
        <v>19</v>
      </c>
      <c r="N195" s="230" t="s">
        <v>44</v>
      </c>
      <c r="O195" s="66"/>
      <c r="P195" s="189">
        <f>O195*H195</f>
        <v>0</v>
      </c>
      <c r="Q195" s="189">
        <v>2.5000000000000001E-4</v>
      </c>
      <c r="R195" s="189">
        <f>Q195*H195</f>
        <v>0.40372500000000006</v>
      </c>
      <c r="S195" s="189">
        <v>0</v>
      </c>
      <c r="T195" s="19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1" t="s">
        <v>174</v>
      </c>
      <c r="AT195" s="191" t="s">
        <v>269</v>
      </c>
      <c r="AU195" s="191" t="s">
        <v>82</v>
      </c>
      <c r="AY195" s="19" t="s">
        <v>137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9" t="s">
        <v>80</v>
      </c>
      <c r="BK195" s="192">
        <f>ROUND(I195*H195,2)</f>
        <v>0</v>
      </c>
      <c r="BL195" s="19" t="s">
        <v>143</v>
      </c>
      <c r="BM195" s="191" t="s">
        <v>778</v>
      </c>
    </row>
    <row r="196" spans="1:65" s="13" customFormat="1" ht="11.25">
      <c r="B196" s="198"/>
      <c r="C196" s="199"/>
      <c r="D196" s="200" t="s">
        <v>191</v>
      </c>
      <c r="E196" s="201" t="s">
        <v>19</v>
      </c>
      <c r="F196" s="202" t="s">
        <v>779</v>
      </c>
      <c r="G196" s="199"/>
      <c r="H196" s="203">
        <v>1614.9</v>
      </c>
      <c r="I196" s="204"/>
      <c r="J196" s="199"/>
      <c r="K196" s="199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191</v>
      </c>
      <c r="AU196" s="209" t="s">
        <v>82</v>
      </c>
      <c r="AV196" s="13" t="s">
        <v>82</v>
      </c>
      <c r="AW196" s="13" t="s">
        <v>35</v>
      </c>
      <c r="AX196" s="13" t="s">
        <v>80</v>
      </c>
      <c r="AY196" s="209" t="s">
        <v>137</v>
      </c>
    </row>
    <row r="197" spans="1:65" s="2" customFormat="1" ht="16.5" customHeight="1">
      <c r="A197" s="36"/>
      <c r="B197" s="37"/>
      <c r="C197" s="180" t="s">
        <v>345</v>
      </c>
      <c r="D197" s="180" t="s">
        <v>139</v>
      </c>
      <c r="E197" s="181" t="s">
        <v>339</v>
      </c>
      <c r="F197" s="182" t="s">
        <v>340</v>
      </c>
      <c r="G197" s="183" t="s">
        <v>171</v>
      </c>
      <c r="H197" s="184">
        <v>880</v>
      </c>
      <c r="I197" s="185"/>
      <c r="J197" s="186">
        <f>ROUND(I197*H197,2)</f>
        <v>0</v>
      </c>
      <c r="K197" s="182" t="s">
        <v>19</v>
      </c>
      <c r="L197" s="41"/>
      <c r="M197" s="187" t="s">
        <v>19</v>
      </c>
      <c r="N197" s="188" t="s">
        <v>44</v>
      </c>
      <c r="O197" s="66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1" t="s">
        <v>143</v>
      </c>
      <c r="AT197" s="191" t="s">
        <v>139</v>
      </c>
      <c r="AU197" s="191" t="s">
        <v>82</v>
      </c>
      <c r="AY197" s="19" t="s">
        <v>137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9" t="s">
        <v>80</v>
      </c>
      <c r="BK197" s="192">
        <f>ROUND(I197*H197,2)</f>
        <v>0</v>
      </c>
      <c r="BL197" s="19" t="s">
        <v>143</v>
      </c>
      <c r="BM197" s="191" t="s">
        <v>780</v>
      </c>
    </row>
    <row r="198" spans="1:65" s="13" customFormat="1" ht="11.25">
      <c r="B198" s="198"/>
      <c r="C198" s="199"/>
      <c r="D198" s="200" t="s">
        <v>191</v>
      </c>
      <c r="E198" s="201" t="s">
        <v>19</v>
      </c>
      <c r="F198" s="202" t="s">
        <v>781</v>
      </c>
      <c r="G198" s="199"/>
      <c r="H198" s="203">
        <v>880</v>
      </c>
      <c r="I198" s="204"/>
      <c r="J198" s="199"/>
      <c r="K198" s="199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191</v>
      </c>
      <c r="AU198" s="209" t="s">
        <v>82</v>
      </c>
      <c r="AV198" s="13" t="s">
        <v>82</v>
      </c>
      <c r="AW198" s="13" t="s">
        <v>35</v>
      </c>
      <c r="AX198" s="13" t="s">
        <v>73</v>
      </c>
      <c r="AY198" s="209" t="s">
        <v>137</v>
      </c>
    </row>
    <row r="199" spans="1:65" s="14" customFormat="1" ht="11.25">
      <c r="B199" s="210"/>
      <c r="C199" s="211"/>
      <c r="D199" s="200" t="s">
        <v>191</v>
      </c>
      <c r="E199" s="212" t="s">
        <v>19</v>
      </c>
      <c r="F199" s="213" t="s">
        <v>193</v>
      </c>
      <c r="G199" s="211"/>
      <c r="H199" s="214">
        <v>880</v>
      </c>
      <c r="I199" s="215"/>
      <c r="J199" s="211"/>
      <c r="K199" s="211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191</v>
      </c>
      <c r="AU199" s="220" t="s">
        <v>82</v>
      </c>
      <c r="AV199" s="14" t="s">
        <v>143</v>
      </c>
      <c r="AW199" s="14" t="s">
        <v>35</v>
      </c>
      <c r="AX199" s="14" t="s">
        <v>80</v>
      </c>
      <c r="AY199" s="220" t="s">
        <v>137</v>
      </c>
    </row>
    <row r="200" spans="1:65" s="12" customFormat="1" ht="22.9" customHeight="1">
      <c r="B200" s="164"/>
      <c r="C200" s="165"/>
      <c r="D200" s="166" t="s">
        <v>72</v>
      </c>
      <c r="E200" s="178" t="s">
        <v>143</v>
      </c>
      <c r="F200" s="178" t="s">
        <v>375</v>
      </c>
      <c r="G200" s="165"/>
      <c r="H200" s="165"/>
      <c r="I200" s="168"/>
      <c r="J200" s="179">
        <f>BK200</f>
        <v>0</v>
      </c>
      <c r="K200" s="165"/>
      <c r="L200" s="170"/>
      <c r="M200" s="171"/>
      <c r="N200" s="172"/>
      <c r="O200" s="172"/>
      <c r="P200" s="173">
        <f>SUM(P201:P230)</f>
        <v>0</v>
      </c>
      <c r="Q200" s="172"/>
      <c r="R200" s="173">
        <f>SUM(R201:R230)</f>
        <v>157.03318999999999</v>
      </c>
      <c r="S200" s="172"/>
      <c r="T200" s="174">
        <f>SUM(T201:T230)</f>
        <v>0</v>
      </c>
      <c r="AR200" s="175" t="s">
        <v>80</v>
      </c>
      <c r="AT200" s="176" t="s">
        <v>72</v>
      </c>
      <c r="AU200" s="176" t="s">
        <v>80</v>
      </c>
      <c r="AY200" s="175" t="s">
        <v>137</v>
      </c>
      <c r="BK200" s="177">
        <f>SUM(BK201:BK230)</f>
        <v>0</v>
      </c>
    </row>
    <row r="201" spans="1:65" s="2" customFormat="1" ht="21.75" customHeight="1">
      <c r="A201" s="36"/>
      <c r="B201" s="37"/>
      <c r="C201" s="180" t="s">
        <v>351</v>
      </c>
      <c r="D201" s="180" t="s">
        <v>139</v>
      </c>
      <c r="E201" s="181" t="s">
        <v>377</v>
      </c>
      <c r="F201" s="182" t="s">
        <v>378</v>
      </c>
      <c r="G201" s="183" t="s">
        <v>142</v>
      </c>
      <c r="H201" s="184">
        <v>152</v>
      </c>
      <c r="I201" s="185"/>
      <c r="J201" s="186">
        <f>ROUND(I201*H201,2)</f>
        <v>0</v>
      </c>
      <c r="K201" s="182" t="s">
        <v>148</v>
      </c>
      <c r="L201" s="41"/>
      <c r="M201" s="187" t="s">
        <v>19</v>
      </c>
      <c r="N201" s="188" t="s">
        <v>44</v>
      </c>
      <c r="O201" s="66"/>
      <c r="P201" s="189">
        <f>O201*H201</f>
        <v>0</v>
      </c>
      <c r="Q201" s="189">
        <v>0</v>
      </c>
      <c r="R201" s="189">
        <f>Q201*H201</f>
        <v>0</v>
      </c>
      <c r="S201" s="189">
        <v>0</v>
      </c>
      <c r="T201" s="19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1" t="s">
        <v>143</v>
      </c>
      <c r="AT201" s="191" t="s">
        <v>139</v>
      </c>
      <c r="AU201" s="191" t="s">
        <v>82</v>
      </c>
      <c r="AY201" s="19" t="s">
        <v>137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9" t="s">
        <v>80</v>
      </c>
      <c r="BK201" s="192">
        <f>ROUND(I201*H201,2)</f>
        <v>0</v>
      </c>
      <c r="BL201" s="19" t="s">
        <v>143</v>
      </c>
      <c r="BM201" s="191" t="s">
        <v>782</v>
      </c>
    </row>
    <row r="202" spans="1:65" s="2" customFormat="1" ht="11.25">
      <c r="A202" s="36"/>
      <c r="B202" s="37"/>
      <c r="C202" s="38"/>
      <c r="D202" s="193" t="s">
        <v>150</v>
      </c>
      <c r="E202" s="38"/>
      <c r="F202" s="194" t="s">
        <v>380</v>
      </c>
      <c r="G202" s="38"/>
      <c r="H202" s="38"/>
      <c r="I202" s="195"/>
      <c r="J202" s="38"/>
      <c r="K202" s="38"/>
      <c r="L202" s="41"/>
      <c r="M202" s="196"/>
      <c r="N202" s="197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150</v>
      </c>
      <c r="AU202" s="19" t="s">
        <v>82</v>
      </c>
    </row>
    <row r="203" spans="1:65" s="13" customFormat="1" ht="11.25">
      <c r="B203" s="198"/>
      <c r="C203" s="199"/>
      <c r="D203" s="200" t="s">
        <v>191</v>
      </c>
      <c r="E203" s="201" t="s">
        <v>19</v>
      </c>
      <c r="F203" s="202" t="s">
        <v>783</v>
      </c>
      <c r="G203" s="199"/>
      <c r="H203" s="203">
        <v>36</v>
      </c>
      <c r="I203" s="204"/>
      <c r="J203" s="199"/>
      <c r="K203" s="199"/>
      <c r="L203" s="205"/>
      <c r="M203" s="206"/>
      <c r="N203" s="207"/>
      <c r="O203" s="207"/>
      <c r="P203" s="207"/>
      <c r="Q203" s="207"/>
      <c r="R203" s="207"/>
      <c r="S203" s="207"/>
      <c r="T203" s="208"/>
      <c r="AT203" s="209" t="s">
        <v>191</v>
      </c>
      <c r="AU203" s="209" t="s">
        <v>82</v>
      </c>
      <c r="AV203" s="13" t="s">
        <v>82</v>
      </c>
      <c r="AW203" s="13" t="s">
        <v>35</v>
      </c>
      <c r="AX203" s="13" t="s">
        <v>73</v>
      </c>
      <c r="AY203" s="209" t="s">
        <v>137</v>
      </c>
    </row>
    <row r="204" spans="1:65" s="13" customFormat="1" ht="11.25">
      <c r="B204" s="198"/>
      <c r="C204" s="199"/>
      <c r="D204" s="200" t="s">
        <v>191</v>
      </c>
      <c r="E204" s="201" t="s">
        <v>19</v>
      </c>
      <c r="F204" s="202" t="s">
        <v>784</v>
      </c>
      <c r="G204" s="199"/>
      <c r="H204" s="203">
        <v>56</v>
      </c>
      <c r="I204" s="204"/>
      <c r="J204" s="199"/>
      <c r="K204" s="199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191</v>
      </c>
      <c r="AU204" s="209" t="s">
        <v>82</v>
      </c>
      <c r="AV204" s="13" t="s">
        <v>82</v>
      </c>
      <c r="AW204" s="13" t="s">
        <v>35</v>
      </c>
      <c r="AX204" s="13" t="s">
        <v>73</v>
      </c>
      <c r="AY204" s="209" t="s">
        <v>137</v>
      </c>
    </row>
    <row r="205" spans="1:65" s="13" customFormat="1" ht="11.25">
      <c r="B205" s="198"/>
      <c r="C205" s="199"/>
      <c r="D205" s="200" t="s">
        <v>191</v>
      </c>
      <c r="E205" s="201" t="s">
        <v>19</v>
      </c>
      <c r="F205" s="202" t="s">
        <v>785</v>
      </c>
      <c r="G205" s="199"/>
      <c r="H205" s="203">
        <v>12</v>
      </c>
      <c r="I205" s="204"/>
      <c r="J205" s="199"/>
      <c r="K205" s="199"/>
      <c r="L205" s="205"/>
      <c r="M205" s="206"/>
      <c r="N205" s="207"/>
      <c r="O205" s="207"/>
      <c r="P205" s="207"/>
      <c r="Q205" s="207"/>
      <c r="R205" s="207"/>
      <c r="S205" s="207"/>
      <c r="T205" s="208"/>
      <c r="AT205" s="209" t="s">
        <v>191</v>
      </c>
      <c r="AU205" s="209" t="s">
        <v>82</v>
      </c>
      <c r="AV205" s="13" t="s">
        <v>82</v>
      </c>
      <c r="AW205" s="13" t="s">
        <v>35</v>
      </c>
      <c r="AX205" s="13" t="s">
        <v>73</v>
      </c>
      <c r="AY205" s="209" t="s">
        <v>137</v>
      </c>
    </row>
    <row r="206" spans="1:65" s="13" customFormat="1" ht="11.25">
      <c r="B206" s="198"/>
      <c r="C206" s="199"/>
      <c r="D206" s="200" t="s">
        <v>191</v>
      </c>
      <c r="E206" s="201" t="s">
        <v>19</v>
      </c>
      <c r="F206" s="202" t="s">
        <v>786</v>
      </c>
      <c r="G206" s="199"/>
      <c r="H206" s="203">
        <v>48</v>
      </c>
      <c r="I206" s="204"/>
      <c r="J206" s="199"/>
      <c r="K206" s="199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191</v>
      </c>
      <c r="AU206" s="209" t="s">
        <v>82</v>
      </c>
      <c r="AV206" s="13" t="s">
        <v>82</v>
      </c>
      <c r="AW206" s="13" t="s">
        <v>35</v>
      </c>
      <c r="AX206" s="13" t="s">
        <v>73</v>
      </c>
      <c r="AY206" s="209" t="s">
        <v>137</v>
      </c>
    </row>
    <row r="207" spans="1:65" s="14" customFormat="1" ht="11.25">
      <c r="B207" s="210"/>
      <c r="C207" s="211"/>
      <c r="D207" s="200" t="s">
        <v>191</v>
      </c>
      <c r="E207" s="212" t="s">
        <v>19</v>
      </c>
      <c r="F207" s="213" t="s">
        <v>193</v>
      </c>
      <c r="G207" s="211"/>
      <c r="H207" s="214">
        <v>152</v>
      </c>
      <c r="I207" s="215"/>
      <c r="J207" s="211"/>
      <c r="K207" s="211"/>
      <c r="L207" s="216"/>
      <c r="M207" s="217"/>
      <c r="N207" s="218"/>
      <c r="O207" s="218"/>
      <c r="P207" s="218"/>
      <c r="Q207" s="218"/>
      <c r="R207" s="218"/>
      <c r="S207" s="218"/>
      <c r="T207" s="219"/>
      <c r="AT207" s="220" t="s">
        <v>191</v>
      </c>
      <c r="AU207" s="220" t="s">
        <v>82</v>
      </c>
      <c r="AV207" s="14" t="s">
        <v>143</v>
      </c>
      <c r="AW207" s="14" t="s">
        <v>35</v>
      </c>
      <c r="AX207" s="14" t="s">
        <v>80</v>
      </c>
      <c r="AY207" s="220" t="s">
        <v>137</v>
      </c>
    </row>
    <row r="208" spans="1:65" s="2" customFormat="1" ht="16.5" customHeight="1">
      <c r="A208" s="36"/>
      <c r="B208" s="37"/>
      <c r="C208" s="180" t="s">
        <v>355</v>
      </c>
      <c r="D208" s="180" t="s">
        <v>139</v>
      </c>
      <c r="E208" s="181" t="s">
        <v>387</v>
      </c>
      <c r="F208" s="182" t="s">
        <v>388</v>
      </c>
      <c r="G208" s="183" t="s">
        <v>142</v>
      </c>
      <c r="H208" s="184">
        <v>85.8</v>
      </c>
      <c r="I208" s="185"/>
      <c r="J208" s="186">
        <f>ROUND(I208*H208,2)</f>
        <v>0</v>
      </c>
      <c r="K208" s="182" t="s">
        <v>148</v>
      </c>
      <c r="L208" s="41"/>
      <c r="M208" s="187" t="s">
        <v>19</v>
      </c>
      <c r="N208" s="188" t="s">
        <v>44</v>
      </c>
      <c r="O208" s="66"/>
      <c r="P208" s="189">
        <f>O208*H208</f>
        <v>0</v>
      </c>
      <c r="Q208" s="189">
        <v>0.37175000000000002</v>
      </c>
      <c r="R208" s="189">
        <f>Q208*H208</f>
        <v>31.896150000000002</v>
      </c>
      <c r="S208" s="189">
        <v>0</v>
      </c>
      <c r="T208" s="19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1" t="s">
        <v>143</v>
      </c>
      <c r="AT208" s="191" t="s">
        <v>139</v>
      </c>
      <c r="AU208" s="191" t="s">
        <v>82</v>
      </c>
      <c r="AY208" s="19" t="s">
        <v>137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9" t="s">
        <v>80</v>
      </c>
      <c r="BK208" s="192">
        <f>ROUND(I208*H208,2)</f>
        <v>0</v>
      </c>
      <c r="BL208" s="19" t="s">
        <v>143</v>
      </c>
      <c r="BM208" s="191" t="s">
        <v>787</v>
      </c>
    </row>
    <row r="209" spans="1:65" s="2" customFormat="1" ht="11.25">
      <c r="A209" s="36"/>
      <c r="B209" s="37"/>
      <c r="C209" s="38"/>
      <c r="D209" s="193" t="s">
        <v>150</v>
      </c>
      <c r="E209" s="38"/>
      <c r="F209" s="194" t="s">
        <v>390</v>
      </c>
      <c r="G209" s="38"/>
      <c r="H209" s="38"/>
      <c r="I209" s="195"/>
      <c r="J209" s="38"/>
      <c r="K209" s="38"/>
      <c r="L209" s="41"/>
      <c r="M209" s="196"/>
      <c r="N209" s="197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9" t="s">
        <v>150</v>
      </c>
      <c r="AU209" s="19" t="s">
        <v>82</v>
      </c>
    </row>
    <row r="210" spans="1:65" s="13" customFormat="1" ht="11.25">
      <c r="B210" s="198"/>
      <c r="C210" s="199"/>
      <c r="D210" s="200" t="s">
        <v>191</v>
      </c>
      <c r="E210" s="201" t="s">
        <v>19</v>
      </c>
      <c r="F210" s="202" t="s">
        <v>788</v>
      </c>
      <c r="G210" s="199"/>
      <c r="H210" s="203">
        <v>15.4</v>
      </c>
      <c r="I210" s="204"/>
      <c r="J210" s="199"/>
      <c r="K210" s="199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191</v>
      </c>
      <c r="AU210" s="209" t="s">
        <v>82</v>
      </c>
      <c r="AV210" s="13" t="s">
        <v>82</v>
      </c>
      <c r="AW210" s="13" t="s">
        <v>35</v>
      </c>
      <c r="AX210" s="13" t="s">
        <v>73</v>
      </c>
      <c r="AY210" s="209" t="s">
        <v>137</v>
      </c>
    </row>
    <row r="211" spans="1:65" s="13" customFormat="1" ht="11.25">
      <c r="B211" s="198"/>
      <c r="C211" s="199"/>
      <c r="D211" s="200" t="s">
        <v>191</v>
      </c>
      <c r="E211" s="201" t="s">
        <v>19</v>
      </c>
      <c r="F211" s="202" t="s">
        <v>789</v>
      </c>
      <c r="G211" s="199"/>
      <c r="H211" s="203">
        <v>15.4</v>
      </c>
      <c r="I211" s="204"/>
      <c r="J211" s="199"/>
      <c r="K211" s="199"/>
      <c r="L211" s="205"/>
      <c r="M211" s="206"/>
      <c r="N211" s="207"/>
      <c r="O211" s="207"/>
      <c r="P211" s="207"/>
      <c r="Q211" s="207"/>
      <c r="R211" s="207"/>
      <c r="S211" s="207"/>
      <c r="T211" s="208"/>
      <c r="AT211" s="209" t="s">
        <v>191</v>
      </c>
      <c r="AU211" s="209" t="s">
        <v>82</v>
      </c>
      <c r="AV211" s="13" t="s">
        <v>82</v>
      </c>
      <c r="AW211" s="13" t="s">
        <v>35</v>
      </c>
      <c r="AX211" s="13" t="s">
        <v>73</v>
      </c>
      <c r="AY211" s="209" t="s">
        <v>137</v>
      </c>
    </row>
    <row r="212" spans="1:65" s="13" customFormat="1" ht="11.25">
      <c r="B212" s="198"/>
      <c r="C212" s="199"/>
      <c r="D212" s="200" t="s">
        <v>191</v>
      </c>
      <c r="E212" s="201" t="s">
        <v>19</v>
      </c>
      <c r="F212" s="202" t="s">
        <v>790</v>
      </c>
      <c r="G212" s="199"/>
      <c r="H212" s="203">
        <v>15.4</v>
      </c>
      <c r="I212" s="204"/>
      <c r="J212" s="199"/>
      <c r="K212" s="199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191</v>
      </c>
      <c r="AU212" s="209" t="s">
        <v>82</v>
      </c>
      <c r="AV212" s="13" t="s">
        <v>82</v>
      </c>
      <c r="AW212" s="13" t="s">
        <v>35</v>
      </c>
      <c r="AX212" s="13" t="s">
        <v>73</v>
      </c>
      <c r="AY212" s="209" t="s">
        <v>137</v>
      </c>
    </row>
    <row r="213" spans="1:65" s="13" customFormat="1" ht="11.25">
      <c r="B213" s="198"/>
      <c r="C213" s="199"/>
      <c r="D213" s="200" t="s">
        <v>191</v>
      </c>
      <c r="E213" s="201" t="s">
        <v>19</v>
      </c>
      <c r="F213" s="202" t="s">
        <v>791</v>
      </c>
      <c r="G213" s="199"/>
      <c r="H213" s="203">
        <v>15.4</v>
      </c>
      <c r="I213" s="204"/>
      <c r="J213" s="199"/>
      <c r="K213" s="199"/>
      <c r="L213" s="205"/>
      <c r="M213" s="206"/>
      <c r="N213" s="207"/>
      <c r="O213" s="207"/>
      <c r="P213" s="207"/>
      <c r="Q213" s="207"/>
      <c r="R213" s="207"/>
      <c r="S213" s="207"/>
      <c r="T213" s="208"/>
      <c r="AT213" s="209" t="s">
        <v>191</v>
      </c>
      <c r="AU213" s="209" t="s">
        <v>82</v>
      </c>
      <c r="AV213" s="13" t="s">
        <v>82</v>
      </c>
      <c r="AW213" s="13" t="s">
        <v>35</v>
      </c>
      <c r="AX213" s="13" t="s">
        <v>73</v>
      </c>
      <c r="AY213" s="209" t="s">
        <v>137</v>
      </c>
    </row>
    <row r="214" spans="1:65" s="13" customFormat="1" ht="11.25">
      <c r="B214" s="198"/>
      <c r="C214" s="199"/>
      <c r="D214" s="200" t="s">
        <v>191</v>
      </c>
      <c r="E214" s="201" t="s">
        <v>19</v>
      </c>
      <c r="F214" s="202" t="s">
        <v>792</v>
      </c>
      <c r="G214" s="199"/>
      <c r="H214" s="203">
        <v>8.8000000000000007</v>
      </c>
      <c r="I214" s="204"/>
      <c r="J214" s="199"/>
      <c r="K214" s="199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191</v>
      </c>
      <c r="AU214" s="209" t="s">
        <v>82</v>
      </c>
      <c r="AV214" s="13" t="s">
        <v>82</v>
      </c>
      <c r="AW214" s="13" t="s">
        <v>35</v>
      </c>
      <c r="AX214" s="13" t="s">
        <v>73</v>
      </c>
      <c r="AY214" s="209" t="s">
        <v>137</v>
      </c>
    </row>
    <row r="215" spans="1:65" s="13" customFormat="1" ht="11.25">
      <c r="B215" s="198"/>
      <c r="C215" s="199"/>
      <c r="D215" s="200" t="s">
        <v>191</v>
      </c>
      <c r="E215" s="201" t="s">
        <v>19</v>
      </c>
      <c r="F215" s="202" t="s">
        <v>793</v>
      </c>
      <c r="G215" s="199"/>
      <c r="H215" s="203">
        <v>15.4</v>
      </c>
      <c r="I215" s="204"/>
      <c r="J215" s="199"/>
      <c r="K215" s="199"/>
      <c r="L215" s="205"/>
      <c r="M215" s="206"/>
      <c r="N215" s="207"/>
      <c r="O215" s="207"/>
      <c r="P215" s="207"/>
      <c r="Q215" s="207"/>
      <c r="R215" s="207"/>
      <c r="S215" s="207"/>
      <c r="T215" s="208"/>
      <c r="AT215" s="209" t="s">
        <v>191</v>
      </c>
      <c r="AU215" s="209" t="s">
        <v>82</v>
      </c>
      <c r="AV215" s="13" t="s">
        <v>82</v>
      </c>
      <c r="AW215" s="13" t="s">
        <v>35</v>
      </c>
      <c r="AX215" s="13" t="s">
        <v>73</v>
      </c>
      <c r="AY215" s="209" t="s">
        <v>137</v>
      </c>
    </row>
    <row r="216" spans="1:65" s="14" customFormat="1" ht="11.25">
      <c r="B216" s="210"/>
      <c r="C216" s="211"/>
      <c r="D216" s="200" t="s">
        <v>191</v>
      </c>
      <c r="E216" s="212" t="s">
        <v>19</v>
      </c>
      <c r="F216" s="213" t="s">
        <v>193</v>
      </c>
      <c r="G216" s="211"/>
      <c r="H216" s="214">
        <v>85.8</v>
      </c>
      <c r="I216" s="215"/>
      <c r="J216" s="211"/>
      <c r="K216" s="211"/>
      <c r="L216" s="216"/>
      <c r="M216" s="217"/>
      <c r="N216" s="218"/>
      <c r="O216" s="218"/>
      <c r="P216" s="218"/>
      <c r="Q216" s="218"/>
      <c r="R216" s="218"/>
      <c r="S216" s="218"/>
      <c r="T216" s="219"/>
      <c r="AT216" s="220" t="s">
        <v>191</v>
      </c>
      <c r="AU216" s="220" t="s">
        <v>82</v>
      </c>
      <c r="AV216" s="14" t="s">
        <v>143</v>
      </c>
      <c r="AW216" s="14" t="s">
        <v>35</v>
      </c>
      <c r="AX216" s="14" t="s">
        <v>80</v>
      </c>
      <c r="AY216" s="220" t="s">
        <v>137</v>
      </c>
    </row>
    <row r="217" spans="1:65" s="2" customFormat="1" ht="24.2" customHeight="1">
      <c r="A217" s="36"/>
      <c r="B217" s="37"/>
      <c r="C217" s="180" t="s">
        <v>361</v>
      </c>
      <c r="D217" s="180" t="s">
        <v>139</v>
      </c>
      <c r="E217" s="181" t="s">
        <v>403</v>
      </c>
      <c r="F217" s="182" t="s">
        <v>404</v>
      </c>
      <c r="G217" s="183" t="s">
        <v>189</v>
      </c>
      <c r="H217" s="184">
        <v>10.872</v>
      </c>
      <c r="I217" s="185"/>
      <c r="J217" s="186">
        <f>ROUND(I217*H217,2)</f>
        <v>0</v>
      </c>
      <c r="K217" s="182" t="s">
        <v>148</v>
      </c>
      <c r="L217" s="41"/>
      <c r="M217" s="187" t="s">
        <v>19</v>
      </c>
      <c r="N217" s="188" t="s">
        <v>44</v>
      </c>
      <c r="O217" s="66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1" t="s">
        <v>143</v>
      </c>
      <c r="AT217" s="191" t="s">
        <v>139</v>
      </c>
      <c r="AU217" s="191" t="s">
        <v>82</v>
      </c>
      <c r="AY217" s="19" t="s">
        <v>137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9" t="s">
        <v>80</v>
      </c>
      <c r="BK217" s="192">
        <f>ROUND(I217*H217,2)</f>
        <v>0</v>
      </c>
      <c r="BL217" s="19" t="s">
        <v>143</v>
      </c>
      <c r="BM217" s="191" t="s">
        <v>794</v>
      </c>
    </row>
    <row r="218" spans="1:65" s="2" customFormat="1" ht="11.25">
      <c r="A218" s="36"/>
      <c r="B218" s="37"/>
      <c r="C218" s="38"/>
      <c r="D218" s="193" t="s">
        <v>150</v>
      </c>
      <c r="E218" s="38"/>
      <c r="F218" s="194" t="s">
        <v>406</v>
      </c>
      <c r="G218" s="38"/>
      <c r="H218" s="38"/>
      <c r="I218" s="195"/>
      <c r="J218" s="38"/>
      <c r="K218" s="38"/>
      <c r="L218" s="41"/>
      <c r="M218" s="196"/>
      <c r="N218" s="197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150</v>
      </c>
      <c r="AU218" s="19" t="s">
        <v>82</v>
      </c>
    </row>
    <row r="219" spans="1:65" s="13" customFormat="1" ht="11.25">
      <c r="B219" s="198"/>
      <c r="C219" s="199"/>
      <c r="D219" s="200" t="s">
        <v>191</v>
      </c>
      <c r="E219" s="201" t="s">
        <v>19</v>
      </c>
      <c r="F219" s="202" t="s">
        <v>795</v>
      </c>
      <c r="G219" s="199"/>
      <c r="H219" s="203">
        <v>4.32</v>
      </c>
      <c r="I219" s="204"/>
      <c r="J219" s="199"/>
      <c r="K219" s="199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191</v>
      </c>
      <c r="AU219" s="209" t="s">
        <v>82</v>
      </c>
      <c r="AV219" s="13" t="s">
        <v>82</v>
      </c>
      <c r="AW219" s="13" t="s">
        <v>35</v>
      </c>
      <c r="AX219" s="13" t="s">
        <v>73</v>
      </c>
      <c r="AY219" s="209" t="s">
        <v>137</v>
      </c>
    </row>
    <row r="220" spans="1:65" s="13" customFormat="1" ht="11.25">
      <c r="B220" s="198"/>
      <c r="C220" s="199"/>
      <c r="D220" s="200" t="s">
        <v>191</v>
      </c>
      <c r="E220" s="201" t="s">
        <v>19</v>
      </c>
      <c r="F220" s="202" t="s">
        <v>796</v>
      </c>
      <c r="G220" s="199"/>
      <c r="H220" s="203">
        <v>2.7</v>
      </c>
      <c r="I220" s="204"/>
      <c r="J220" s="199"/>
      <c r="K220" s="199"/>
      <c r="L220" s="205"/>
      <c r="M220" s="206"/>
      <c r="N220" s="207"/>
      <c r="O220" s="207"/>
      <c r="P220" s="207"/>
      <c r="Q220" s="207"/>
      <c r="R220" s="207"/>
      <c r="S220" s="207"/>
      <c r="T220" s="208"/>
      <c r="AT220" s="209" t="s">
        <v>191</v>
      </c>
      <c r="AU220" s="209" t="s">
        <v>82</v>
      </c>
      <c r="AV220" s="13" t="s">
        <v>82</v>
      </c>
      <c r="AW220" s="13" t="s">
        <v>35</v>
      </c>
      <c r="AX220" s="13" t="s">
        <v>73</v>
      </c>
      <c r="AY220" s="209" t="s">
        <v>137</v>
      </c>
    </row>
    <row r="221" spans="1:65" s="13" customFormat="1" ht="11.25">
      <c r="B221" s="198"/>
      <c r="C221" s="199"/>
      <c r="D221" s="200" t="s">
        <v>191</v>
      </c>
      <c r="E221" s="201" t="s">
        <v>19</v>
      </c>
      <c r="F221" s="202" t="s">
        <v>797</v>
      </c>
      <c r="G221" s="199"/>
      <c r="H221" s="203">
        <v>1.44</v>
      </c>
      <c r="I221" s="204"/>
      <c r="J221" s="199"/>
      <c r="K221" s="199"/>
      <c r="L221" s="205"/>
      <c r="M221" s="206"/>
      <c r="N221" s="207"/>
      <c r="O221" s="207"/>
      <c r="P221" s="207"/>
      <c r="Q221" s="207"/>
      <c r="R221" s="207"/>
      <c r="S221" s="207"/>
      <c r="T221" s="208"/>
      <c r="AT221" s="209" t="s">
        <v>191</v>
      </c>
      <c r="AU221" s="209" t="s">
        <v>82</v>
      </c>
      <c r="AV221" s="13" t="s">
        <v>82</v>
      </c>
      <c r="AW221" s="13" t="s">
        <v>35</v>
      </c>
      <c r="AX221" s="13" t="s">
        <v>73</v>
      </c>
      <c r="AY221" s="209" t="s">
        <v>137</v>
      </c>
    </row>
    <row r="222" spans="1:65" s="13" customFormat="1" ht="11.25">
      <c r="B222" s="198"/>
      <c r="C222" s="199"/>
      <c r="D222" s="200" t="s">
        <v>191</v>
      </c>
      <c r="E222" s="201" t="s">
        <v>19</v>
      </c>
      <c r="F222" s="202" t="s">
        <v>798</v>
      </c>
      <c r="G222" s="199"/>
      <c r="H222" s="203">
        <v>2.4119999999999999</v>
      </c>
      <c r="I222" s="204"/>
      <c r="J222" s="199"/>
      <c r="K222" s="199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191</v>
      </c>
      <c r="AU222" s="209" t="s">
        <v>82</v>
      </c>
      <c r="AV222" s="13" t="s">
        <v>82</v>
      </c>
      <c r="AW222" s="13" t="s">
        <v>35</v>
      </c>
      <c r="AX222" s="13" t="s">
        <v>73</v>
      </c>
      <c r="AY222" s="209" t="s">
        <v>137</v>
      </c>
    </row>
    <row r="223" spans="1:65" s="14" customFormat="1" ht="11.25">
      <c r="B223" s="210"/>
      <c r="C223" s="211"/>
      <c r="D223" s="200" t="s">
        <v>191</v>
      </c>
      <c r="E223" s="212" t="s">
        <v>19</v>
      </c>
      <c r="F223" s="213" t="s">
        <v>799</v>
      </c>
      <c r="G223" s="211"/>
      <c r="H223" s="214">
        <v>10.872</v>
      </c>
      <c r="I223" s="215"/>
      <c r="J223" s="211"/>
      <c r="K223" s="211"/>
      <c r="L223" s="216"/>
      <c r="M223" s="217"/>
      <c r="N223" s="218"/>
      <c r="O223" s="218"/>
      <c r="P223" s="218"/>
      <c r="Q223" s="218"/>
      <c r="R223" s="218"/>
      <c r="S223" s="218"/>
      <c r="T223" s="219"/>
      <c r="AT223" s="220" t="s">
        <v>191</v>
      </c>
      <c r="AU223" s="220" t="s">
        <v>82</v>
      </c>
      <c r="AV223" s="14" t="s">
        <v>143</v>
      </c>
      <c r="AW223" s="14" t="s">
        <v>35</v>
      </c>
      <c r="AX223" s="14" t="s">
        <v>80</v>
      </c>
      <c r="AY223" s="220" t="s">
        <v>137</v>
      </c>
    </row>
    <row r="224" spans="1:65" s="2" customFormat="1" ht="24.2" customHeight="1">
      <c r="A224" s="36"/>
      <c r="B224" s="37"/>
      <c r="C224" s="180" t="s">
        <v>367</v>
      </c>
      <c r="D224" s="180" t="s">
        <v>139</v>
      </c>
      <c r="E224" s="181" t="s">
        <v>398</v>
      </c>
      <c r="F224" s="182" t="s">
        <v>399</v>
      </c>
      <c r="G224" s="183" t="s">
        <v>142</v>
      </c>
      <c r="H224" s="184">
        <v>152</v>
      </c>
      <c r="I224" s="185"/>
      <c r="J224" s="186">
        <f>ROUND(I224*H224,2)</f>
        <v>0</v>
      </c>
      <c r="K224" s="182" t="s">
        <v>148</v>
      </c>
      <c r="L224" s="41"/>
      <c r="M224" s="187" t="s">
        <v>19</v>
      </c>
      <c r="N224" s="188" t="s">
        <v>44</v>
      </c>
      <c r="O224" s="66"/>
      <c r="P224" s="189">
        <f>O224*H224</f>
        <v>0</v>
      </c>
      <c r="Q224" s="189">
        <v>0.82326999999999995</v>
      </c>
      <c r="R224" s="189">
        <f>Q224*H224</f>
        <v>125.13703999999998</v>
      </c>
      <c r="S224" s="189">
        <v>0</v>
      </c>
      <c r="T224" s="19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1" t="s">
        <v>143</v>
      </c>
      <c r="AT224" s="191" t="s">
        <v>139</v>
      </c>
      <c r="AU224" s="191" t="s">
        <v>82</v>
      </c>
      <c r="AY224" s="19" t="s">
        <v>137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19" t="s">
        <v>80</v>
      </c>
      <c r="BK224" s="192">
        <f>ROUND(I224*H224,2)</f>
        <v>0</v>
      </c>
      <c r="BL224" s="19" t="s">
        <v>143</v>
      </c>
      <c r="BM224" s="191" t="s">
        <v>800</v>
      </c>
    </row>
    <row r="225" spans="1:65" s="2" customFormat="1" ht="11.25">
      <c r="A225" s="36"/>
      <c r="B225" s="37"/>
      <c r="C225" s="38"/>
      <c r="D225" s="193" t="s">
        <v>150</v>
      </c>
      <c r="E225" s="38"/>
      <c r="F225" s="194" t="s">
        <v>401</v>
      </c>
      <c r="G225" s="38"/>
      <c r="H225" s="38"/>
      <c r="I225" s="195"/>
      <c r="J225" s="38"/>
      <c r="K225" s="38"/>
      <c r="L225" s="41"/>
      <c r="M225" s="196"/>
      <c r="N225" s="197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150</v>
      </c>
      <c r="AU225" s="19" t="s">
        <v>82</v>
      </c>
    </row>
    <row r="226" spans="1:65" s="13" customFormat="1" ht="11.25">
      <c r="B226" s="198"/>
      <c r="C226" s="199"/>
      <c r="D226" s="200" t="s">
        <v>191</v>
      </c>
      <c r="E226" s="201" t="s">
        <v>19</v>
      </c>
      <c r="F226" s="202" t="s">
        <v>783</v>
      </c>
      <c r="G226" s="199"/>
      <c r="H226" s="203">
        <v>36</v>
      </c>
      <c r="I226" s="204"/>
      <c r="J226" s="199"/>
      <c r="K226" s="199"/>
      <c r="L226" s="205"/>
      <c r="M226" s="206"/>
      <c r="N226" s="207"/>
      <c r="O226" s="207"/>
      <c r="P226" s="207"/>
      <c r="Q226" s="207"/>
      <c r="R226" s="207"/>
      <c r="S226" s="207"/>
      <c r="T226" s="208"/>
      <c r="AT226" s="209" t="s">
        <v>191</v>
      </c>
      <c r="AU226" s="209" t="s">
        <v>82</v>
      </c>
      <c r="AV226" s="13" t="s">
        <v>82</v>
      </c>
      <c r="AW226" s="13" t="s">
        <v>35</v>
      </c>
      <c r="AX226" s="13" t="s">
        <v>73</v>
      </c>
      <c r="AY226" s="209" t="s">
        <v>137</v>
      </c>
    </row>
    <row r="227" spans="1:65" s="13" customFormat="1" ht="11.25">
      <c r="B227" s="198"/>
      <c r="C227" s="199"/>
      <c r="D227" s="200" t="s">
        <v>191</v>
      </c>
      <c r="E227" s="201" t="s">
        <v>19</v>
      </c>
      <c r="F227" s="202" t="s">
        <v>784</v>
      </c>
      <c r="G227" s="199"/>
      <c r="H227" s="203">
        <v>56</v>
      </c>
      <c r="I227" s="204"/>
      <c r="J227" s="199"/>
      <c r="K227" s="199"/>
      <c r="L227" s="205"/>
      <c r="M227" s="206"/>
      <c r="N227" s="207"/>
      <c r="O227" s="207"/>
      <c r="P227" s="207"/>
      <c r="Q227" s="207"/>
      <c r="R227" s="207"/>
      <c r="S227" s="207"/>
      <c r="T227" s="208"/>
      <c r="AT227" s="209" t="s">
        <v>191</v>
      </c>
      <c r="AU227" s="209" t="s">
        <v>82</v>
      </c>
      <c r="AV227" s="13" t="s">
        <v>82</v>
      </c>
      <c r="AW227" s="13" t="s">
        <v>35</v>
      </c>
      <c r="AX227" s="13" t="s">
        <v>73</v>
      </c>
      <c r="AY227" s="209" t="s">
        <v>137</v>
      </c>
    </row>
    <row r="228" spans="1:65" s="13" customFormat="1" ht="11.25">
      <c r="B228" s="198"/>
      <c r="C228" s="199"/>
      <c r="D228" s="200" t="s">
        <v>191</v>
      </c>
      <c r="E228" s="201" t="s">
        <v>19</v>
      </c>
      <c r="F228" s="202" t="s">
        <v>785</v>
      </c>
      <c r="G228" s="199"/>
      <c r="H228" s="203">
        <v>12</v>
      </c>
      <c r="I228" s="204"/>
      <c r="J228" s="199"/>
      <c r="K228" s="199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191</v>
      </c>
      <c r="AU228" s="209" t="s">
        <v>82</v>
      </c>
      <c r="AV228" s="13" t="s">
        <v>82</v>
      </c>
      <c r="AW228" s="13" t="s">
        <v>35</v>
      </c>
      <c r="AX228" s="13" t="s">
        <v>73</v>
      </c>
      <c r="AY228" s="209" t="s">
        <v>137</v>
      </c>
    </row>
    <row r="229" spans="1:65" s="13" customFormat="1" ht="11.25">
      <c r="B229" s="198"/>
      <c r="C229" s="199"/>
      <c r="D229" s="200" t="s">
        <v>191</v>
      </c>
      <c r="E229" s="201" t="s">
        <v>19</v>
      </c>
      <c r="F229" s="202" t="s">
        <v>786</v>
      </c>
      <c r="G229" s="199"/>
      <c r="H229" s="203">
        <v>48</v>
      </c>
      <c r="I229" s="204"/>
      <c r="J229" s="199"/>
      <c r="K229" s="199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191</v>
      </c>
      <c r="AU229" s="209" t="s">
        <v>82</v>
      </c>
      <c r="AV229" s="13" t="s">
        <v>82</v>
      </c>
      <c r="AW229" s="13" t="s">
        <v>35</v>
      </c>
      <c r="AX229" s="13" t="s">
        <v>73</v>
      </c>
      <c r="AY229" s="209" t="s">
        <v>137</v>
      </c>
    </row>
    <row r="230" spans="1:65" s="14" customFormat="1" ht="11.25">
      <c r="B230" s="210"/>
      <c r="C230" s="211"/>
      <c r="D230" s="200" t="s">
        <v>191</v>
      </c>
      <c r="E230" s="212" t="s">
        <v>19</v>
      </c>
      <c r="F230" s="213" t="s">
        <v>193</v>
      </c>
      <c r="G230" s="211"/>
      <c r="H230" s="214">
        <v>152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191</v>
      </c>
      <c r="AU230" s="220" t="s">
        <v>82</v>
      </c>
      <c r="AV230" s="14" t="s">
        <v>143</v>
      </c>
      <c r="AW230" s="14" t="s">
        <v>4</v>
      </c>
      <c r="AX230" s="14" t="s">
        <v>80</v>
      </c>
      <c r="AY230" s="220" t="s">
        <v>137</v>
      </c>
    </row>
    <row r="231" spans="1:65" s="12" customFormat="1" ht="22.9" customHeight="1">
      <c r="B231" s="164"/>
      <c r="C231" s="165"/>
      <c r="D231" s="166" t="s">
        <v>72</v>
      </c>
      <c r="E231" s="178" t="s">
        <v>158</v>
      </c>
      <c r="F231" s="178" t="s">
        <v>411</v>
      </c>
      <c r="G231" s="165"/>
      <c r="H231" s="165"/>
      <c r="I231" s="168"/>
      <c r="J231" s="179">
        <f>BK231</f>
        <v>0</v>
      </c>
      <c r="K231" s="165"/>
      <c r="L231" s="170"/>
      <c r="M231" s="171"/>
      <c r="N231" s="172"/>
      <c r="O231" s="172"/>
      <c r="P231" s="173">
        <f>SUM(P232:P287)</f>
        <v>0</v>
      </c>
      <c r="Q231" s="172"/>
      <c r="R231" s="173">
        <f>SUM(R232:R287)</f>
        <v>245.18</v>
      </c>
      <c r="S231" s="172"/>
      <c r="T231" s="174">
        <f>SUM(T232:T287)</f>
        <v>0</v>
      </c>
      <c r="AR231" s="175" t="s">
        <v>80</v>
      </c>
      <c r="AT231" s="176" t="s">
        <v>72</v>
      </c>
      <c r="AU231" s="176" t="s">
        <v>80</v>
      </c>
      <c r="AY231" s="175" t="s">
        <v>137</v>
      </c>
      <c r="BK231" s="177">
        <f>SUM(BK232:BK287)</f>
        <v>0</v>
      </c>
    </row>
    <row r="232" spans="1:65" s="2" customFormat="1" ht="37.9" customHeight="1">
      <c r="A232" s="36"/>
      <c r="B232" s="37"/>
      <c r="C232" s="180" t="s">
        <v>371</v>
      </c>
      <c r="D232" s="180" t="s">
        <v>139</v>
      </c>
      <c r="E232" s="181" t="s">
        <v>801</v>
      </c>
      <c r="F232" s="182" t="s">
        <v>802</v>
      </c>
      <c r="G232" s="183" t="s">
        <v>142</v>
      </c>
      <c r="H232" s="184">
        <v>4070</v>
      </c>
      <c r="I232" s="185"/>
      <c r="J232" s="186">
        <f>ROUND(I232*H232,2)</f>
        <v>0</v>
      </c>
      <c r="K232" s="182" t="s">
        <v>148</v>
      </c>
      <c r="L232" s="41"/>
      <c r="M232" s="187" t="s">
        <v>19</v>
      </c>
      <c r="N232" s="188" t="s">
        <v>44</v>
      </c>
      <c r="O232" s="66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91" t="s">
        <v>143</v>
      </c>
      <c r="AT232" s="191" t="s">
        <v>139</v>
      </c>
      <c r="AU232" s="191" t="s">
        <v>82</v>
      </c>
      <c r="AY232" s="19" t="s">
        <v>137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9" t="s">
        <v>80</v>
      </c>
      <c r="BK232" s="192">
        <f>ROUND(I232*H232,2)</f>
        <v>0</v>
      </c>
      <c r="BL232" s="19" t="s">
        <v>143</v>
      </c>
      <c r="BM232" s="191" t="s">
        <v>803</v>
      </c>
    </row>
    <row r="233" spans="1:65" s="2" customFormat="1" ht="11.25">
      <c r="A233" s="36"/>
      <c r="B233" s="37"/>
      <c r="C233" s="38"/>
      <c r="D233" s="193" t="s">
        <v>150</v>
      </c>
      <c r="E233" s="38"/>
      <c r="F233" s="194" t="s">
        <v>804</v>
      </c>
      <c r="G233" s="38"/>
      <c r="H233" s="38"/>
      <c r="I233" s="195"/>
      <c r="J233" s="38"/>
      <c r="K233" s="38"/>
      <c r="L233" s="41"/>
      <c r="M233" s="196"/>
      <c r="N233" s="197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150</v>
      </c>
      <c r="AU233" s="19" t="s">
        <v>82</v>
      </c>
    </row>
    <row r="234" spans="1:65" s="13" customFormat="1" ht="11.25">
      <c r="B234" s="198"/>
      <c r="C234" s="199"/>
      <c r="D234" s="200" t="s">
        <v>191</v>
      </c>
      <c r="E234" s="201" t="s">
        <v>19</v>
      </c>
      <c r="F234" s="202" t="s">
        <v>805</v>
      </c>
      <c r="G234" s="199"/>
      <c r="H234" s="203">
        <v>3720</v>
      </c>
      <c r="I234" s="204"/>
      <c r="J234" s="199"/>
      <c r="K234" s="199"/>
      <c r="L234" s="205"/>
      <c r="M234" s="206"/>
      <c r="N234" s="207"/>
      <c r="O234" s="207"/>
      <c r="P234" s="207"/>
      <c r="Q234" s="207"/>
      <c r="R234" s="207"/>
      <c r="S234" s="207"/>
      <c r="T234" s="208"/>
      <c r="AT234" s="209" t="s">
        <v>191</v>
      </c>
      <c r="AU234" s="209" t="s">
        <v>82</v>
      </c>
      <c r="AV234" s="13" t="s">
        <v>82</v>
      </c>
      <c r="AW234" s="13" t="s">
        <v>35</v>
      </c>
      <c r="AX234" s="13" t="s">
        <v>73</v>
      </c>
      <c r="AY234" s="209" t="s">
        <v>137</v>
      </c>
    </row>
    <row r="235" spans="1:65" s="13" customFormat="1" ht="11.25">
      <c r="B235" s="198"/>
      <c r="C235" s="199"/>
      <c r="D235" s="200" t="s">
        <v>191</v>
      </c>
      <c r="E235" s="201" t="s">
        <v>19</v>
      </c>
      <c r="F235" s="202" t="s">
        <v>806</v>
      </c>
      <c r="G235" s="199"/>
      <c r="H235" s="203">
        <v>120</v>
      </c>
      <c r="I235" s="204"/>
      <c r="J235" s="199"/>
      <c r="K235" s="199"/>
      <c r="L235" s="205"/>
      <c r="M235" s="206"/>
      <c r="N235" s="207"/>
      <c r="O235" s="207"/>
      <c r="P235" s="207"/>
      <c r="Q235" s="207"/>
      <c r="R235" s="207"/>
      <c r="S235" s="207"/>
      <c r="T235" s="208"/>
      <c r="AT235" s="209" t="s">
        <v>191</v>
      </c>
      <c r="AU235" s="209" t="s">
        <v>82</v>
      </c>
      <c r="AV235" s="13" t="s">
        <v>82</v>
      </c>
      <c r="AW235" s="13" t="s">
        <v>35</v>
      </c>
      <c r="AX235" s="13" t="s">
        <v>73</v>
      </c>
      <c r="AY235" s="209" t="s">
        <v>137</v>
      </c>
    </row>
    <row r="236" spans="1:65" s="13" customFormat="1" ht="11.25">
      <c r="B236" s="198"/>
      <c r="C236" s="199"/>
      <c r="D236" s="200" t="s">
        <v>191</v>
      </c>
      <c r="E236" s="201" t="s">
        <v>19</v>
      </c>
      <c r="F236" s="202" t="s">
        <v>807</v>
      </c>
      <c r="G236" s="199"/>
      <c r="H236" s="203">
        <v>230</v>
      </c>
      <c r="I236" s="204"/>
      <c r="J236" s="199"/>
      <c r="K236" s="199"/>
      <c r="L236" s="205"/>
      <c r="M236" s="206"/>
      <c r="N236" s="207"/>
      <c r="O236" s="207"/>
      <c r="P236" s="207"/>
      <c r="Q236" s="207"/>
      <c r="R236" s="207"/>
      <c r="S236" s="207"/>
      <c r="T236" s="208"/>
      <c r="AT236" s="209" t="s">
        <v>191</v>
      </c>
      <c r="AU236" s="209" t="s">
        <v>82</v>
      </c>
      <c r="AV236" s="13" t="s">
        <v>82</v>
      </c>
      <c r="AW236" s="13" t="s">
        <v>35</v>
      </c>
      <c r="AX236" s="13" t="s">
        <v>73</v>
      </c>
      <c r="AY236" s="209" t="s">
        <v>137</v>
      </c>
    </row>
    <row r="237" spans="1:65" s="14" customFormat="1" ht="11.25">
      <c r="B237" s="210"/>
      <c r="C237" s="211"/>
      <c r="D237" s="200" t="s">
        <v>191</v>
      </c>
      <c r="E237" s="212" t="s">
        <v>19</v>
      </c>
      <c r="F237" s="213" t="s">
        <v>193</v>
      </c>
      <c r="G237" s="211"/>
      <c r="H237" s="214">
        <v>4070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191</v>
      </c>
      <c r="AU237" s="220" t="s">
        <v>82</v>
      </c>
      <c r="AV237" s="14" t="s">
        <v>143</v>
      </c>
      <c r="AW237" s="14" t="s">
        <v>35</v>
      </c>
      <c r="AX237" s="14" t="s">
        <v>80</v>
      </c>
      <c r="AY237" s="220" t="s">
        <v>137</v>
      </c>
    </row>
    <row r="238" spans="1:65" s="2" customFormat="1" ht="16.5" customHeight="1">
      <c r="A238" s="36"/>
      <c r="B238" s="37"/>
      <c r="C238" s="221" t="s">
        <v>376</v>
      </c>
      <c r="D238" s="221" t="s">
        <v>269</v>
      </c>
      <c r="E238" s="222" t="s">
        <v>421</v>
      </c>
      <c r="F238" s="223" t="s">
        <v>422</v>
      </c>
      <c r="G238" s="224" t="s">
        <v>326</v>
      </c>
      <c r="H238" s="225">
        <v>113.96</v>
      </c>
      <c r="I238" s="226"/>
      <c r="J238" s="227">
        <f>ROUND(I238*H238,2)</f>
        <v>0</v>
      </c>
      <c r="K238" s="223" t="s">
        <v>148</v>
      </c>
      <c r="L238" s="228"/>
      <c r="M238" s="229" t="s">
        <v>19</v>
      </c>
      <c r="N238" s="230" t="s">
        <v>44</v>
      </c>
      <c r="O238" s="66"/>
      <c r="P238" s="189">
        <f>O238*H238</f>
        <v>0</v>
      </c>
      <c r="Q238" s="189">
        <v>1</v>
      </c>
      <c r="R238" s="189">
        <f>Q238*H238</f>
        <v>113.96</v>
      </c>
      <c r="S238" s="189">
        <v>0</v>
      </c>
      <c r="T238" s="19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91" t="s">
        <v>174</v>
      </c>
      <c r="AT238" s="191" t="s">
        <v>269</v>
      </c>
      <c r="AU238" s="191" t="s">
        <v>82</v>
      </c>
      <c r="AY238" s="19" t="s">
        <v>137</v>
      </c>
      <c r="BE238" s="192">
        <f>IF(N238="základní",J238,0)</f>
        <v>0</v>
      </c>
      <c r="BF238" s="192">
        <f>IF(N238="snížená",J238,0)</f>
        <v>0</v>
      </c>
      <c r="BG238" s="192">
        <f>IF(N238="zákl. přenesená",J238,0)</f>
        <v>0</v>
      </c>
      <c r="BH238" s="192">
        <f>IF(N238="sníž. přenesená",J238,0)</f>
        <v>0</v>
      </c>
      <c r="BI238" s="192">
        <f>IF(N238="nulová",J238,0)</f>
        <v>0</v>
      </c>
      <c r="BJ238" s="19" t="s">
        <v>80</v>
      </c>
      <c r="BK238" s="192">
        <f>ROUND(I238*H238,2)</f>
        <v>0</v>
      </c>
      <c r="BL238" s="19" t="s">
        <v>143</v>
      </c>
      <c r="BM238" s="191" t="s">
        <v>808</v>
      </c>
    </row>
    <row r="239" spans="1:65" s="13" customFormat="1" ht="11.25">
      <c r="B239" s="198"/>
      <c r="C239" s="199"/>
      <c r="D239" s="200" t="s">
        <v>191</v>
      </c>
      <c r="E239" s="201" t="s">
        <v>19</v>
      </c>
      <c r="F239" s="202" t="s">
        <v>809</v>
      </c>
      <c r="G239" s="199"/>
      <c r="H239" s="203">
        <v>113.96</v>
      </c>
      <c r="I239" s="204"/>
      <c r="J239" s="199"/>
      <c r="K239" s="199"/>
      <c r="L239" s="205"/>
      <c r="M239" s="206"/>
      <c r="N239" s="207"/>
      <c r="O239" s="207"/>
      <c r="P239" s="207"/>
      <c r="Q239" s="207"/>
      <c r="R239" s="207"/>
      <c r="S239" s="207"/>
      <c r="T239" s="208"/>
      <c r="AT239" s="209" t="s">
        <v>191</v>
      </c>
      <c r="AU239" s="209" t="s">
        <v>82</v>
      </c>
      <c r="AV239" s="13" t="s">
        <v>82</v>
      </c>
      <c r="AW239" s="13" t="s">
        <v>35</v>
      </c>
      <c r="AX239" s="13" t="s">
        <v>80</v>
      </c>
      <c r="AY239" s="209" t="s">
        <v>137</v>
      </c>
    </row>
    <row r="240" spans="1:65" s="2" customFormat="1" ht="21.75" customHeight="1">
      <c r="A240" s="36"/>
      <c r="B240" s="37"/>
      <c r="C240" s="180" t="s">
        <v>386</v>
      </c>
      <c r="D240" s="180" t="s">
        <v>139</v>
      </c>
      <c r="E240" s="181" t="s">
        <v>426</v>
      </c>
      <c r="F240" s="182" t="s">
        <v>427</v>
      </c>
      <c r="G240" s="183" t="s">
        <v>142</v>
      </c>
      <c r="H240" s="184">
        <v>4190</v>
      </c>
      <c r="I240" s="185"/>
      <c r="J240" s="186">
        <f>ROUND(I240*H240,2)</f>
        <v>0</v>
      </c>
      <c r="K240" s="182" t="s">
        <v>148</v>
      </c>
      <c r="L240" s="41"/>
      <c r="M240" s="187" t="s">
        <v>19</v>
      </c>
      <c r="N240" s="188" t="s">
        <v>44</v>
      </c>
      <c r="O240" s="66"/>
      <c r="P240" s="189">
        <f>O240*H240</f>
        <v>0</v>
      </c>
      <c r="Q240" s="189">
        <v>0</v>
      </c>
      <c r="R240" s="189">
        <f>Q240*H240</f>
        <v>0</v>
      </c>
      <c r="S240" s="189">
        <v>0</v>
      </c>
      <c r="T240" s="190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91" t="s">
        <v>143</v>
      </c>
      <c r="AT240" s="191" t="s">
        <v>139</v>
      </c>
      <c r="AU240" s="191" t="s">
        <v>82</v>
      </c>
      <c r="AY240" s="19" t="s">
        <v>137</v>
      </c>
      <c r="BE240" s="192">
        <f>IF(N240="základní",J240,0)</f>
        <v>0</v>
      </c>
      <c r="BF240" s="192">
        <f>IF(N240="snížená",J240,0)</f>
        <v>0</v>
      </c>
      <c r="BG240" s="192">
        <f>IF(N240="zákl. přenesená",J240,0)</f>
        <v>0</v>
      </c>
      <c r="BH240" s="192">
        <f>IF(N240="sníž. přenesená",J240,0)</f>
        <v>0</v>
      </c>
      <c r="BI240" s="192">
        <f>IF(N240="nulová",J240,0)</f>
        <v>0</v>
      </c>
      <c r="BJ240" s="19" t="s">
        <v>80</v>
      </c>
      <c r="BK240" s="192">
        <f>ROUND(I240*H240,2)</f>
        <v>0</v>
      </c>
      <c r="BL240" s="19" t="s">
        <v>143</v>
      </c>
      <c r="BM240" s="191" t="s">
        <v>810</v>
      </c>
    </row>
    <row r="241" spans="1:65" s="2" customFormat="1" ht="11.25">
      <c r="A241" s="36"/>
      <c r="B241" s="37"/>
      <c r="C241" s="38"/>
      <c r="D241" s="193" t="s">
        <v>150</v>
      </c>
      <c r="E241" s="38"/>
      <c r="F241" s="194" t="s">
        <v>429</v>
      </c>
      <c r="G241" s="38"/>
      <c r="H241" s="38"/>
      <c r="I241" s="195"/>
      <c r="J241" s="38"/>
      <c r="K241" s="38"/>
      <c r="L241" s="41"/>
      <c r="M241" s="196"/>
      <c r="N241" s="197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9" t="s">
        <v>150</v>
      </c>
      <c r="AU241" s="19" t="s">
        <v>82</v>
      </c>
    </row>
    <row r="242" spans="1:65" s="15" customFormat="1" ht="11.25">
      <c r="B242" s="231"/>
      <c r="C242" s="232"/>
      <c r="D242" s="200" t="s">
        <v>191</v>
      </c>
      <c r="E242" s="233" t="s">
        <v>19</v>
      </c>
      <c r="F242" s="234" t="s">
        <v>434</v>
      </c>
      <c r="G242" s="232"/>
      <c r="H242" s="233" t="s">
        <v>19</v>
      </c>
      <c r="I242" s="235"/>
      <c r="J242" s="232"/>
      <c r="K242" s="232"/>
      <c r="L242" s="236"/>
      <c r="M242" s="237"/>
      <c r="N242" s="238"/>
      <c r="O242" s="238"/>
      <c r="P242" s="238"/>
      <c r="Q242" s="238"/>
      <c r="R242" s="238"/>
      <c r="S242" s="238"/>
      <c r="T242" s="239"/>
      <c r="AT242" s="240" t="s">
        <v>191</v>
      </c>
      <c r="AU242" s="240" t="s">
        <v>82</v>
      </c>
      <c r="AV242" s="15" t="s">
        <v>80</v>
      </c>
      <c r="AW242" s="15" t="s">
        <v>35</v>
      </c>
      <c r="AX242" s="15" t="s">
        <v>73</v>
      </c>
      <c r="AY242" s="240" t="s">
        <v>137</v>
      </c>
    </row>
    <row r="243" spans="1:65" s="13" customFormat="1" ht="11.25">
      <c r="B243" s="198"/>
      <c r="C243" s="199"/>
      <c r="D243" s="200" t="s">
        <v>191</v>
      </c>
      <c r="E243" s="201" t="s">
        <v>19</v>
      </c>
      <c r="F243" s="202" t="s">
        <v>811</v>
      </c>
      <c r="G243" s="199"/>
      <c r="H243" s="203">
        <v>3720</v>
      </c>
      <c r="I243" s="204"/>
      <c r="J243" s="199"/>
      <c r="K243" s="199"/>
      <c r="L243" s="205"/>
      <c r="M243" s="206"/>
      <c r="N243" s="207"/>
      <c r="O243" s="207"/>
      <c r="P243" s="207"/>
      <c r="Q243" s="207"/>
      <c r="R243" s="207"/>
      <c r="S243" s="207"/>
      <c r="T243" s="208"/>
      <c r="AT243" s="209" t="s">
        <v>191</v>
      </c>
      <c r="AU243" s="209" t="s">
        <v>82</v>
      </c>
      <c r="AV243" s="13" t="s">
        <v>82</v>
      </c>
      <c r="AW243" s="13" t="s">
        <v>35</v>
      </c>
      <c r="AX243" s="13" t="s">
        <v>73</v>
      </c>
      <c r="AY243" s="209" t="s">
        <v>137</v>
      </c>
    </row>
    <row r="244" spans="1:65" s="13" customFormat="1" ht="11.25">
      <c r="B244" s="198"/>
      <c r="C244" s="199"/>
      <c r="D244" s="200" t="s">
        <v>191</v>
      </c>
      <c r="E244" s="201" t="s">
        <v>19</v>
      </c>
      <c r="F244" s="202" t="s">
        <v>812</v>
      </c>
      <c r="G244" s="199"/>
      <c r="H244" s="203">
        <v>230</v>
      </c>
      <c r="I244" s="204"/>
      <c r="J244" s="199"/>
      <c r="K244" s="199"/>
      <c r="L244" s="205"/>
      <c r="M244" s="206"/>
      <c r="N244" s="207"/>
      <c r="O244" s="207"/>
      <c r="P244" s="207"/>
      <c r="Q244" s="207"/>
      <c r="R244" s="207"/>
      <c r="S244" s="207"/>
      <c r="T244" s="208"/>
      <c r="AT244" s="209" t="s">
        <v>191</v>
      </c>
      <c r="AU244" s="209" t="s">
        <v>82</v>
      </c>
      <c r="AV244" s="13" t="s">
        <v>82</v>
      </c>
      <c r="AW244" s="13" t="s">
        <v>35</v>
      </c>
      <c r="AX244" s="13" t="s">
        <v>73</v>
      </c>
      <c r="AY244" s="209" t="s">
        <v>137</v>
      </c>
    </row>
    <row r="245" spans="1:65" s="13" customFormat="1" ht="11.25">
      <c r="B245" s="198"/>
      <c r="C245" s="199"/>
      <c r="D245" s="200" t="s">
        <v>191</v>
      </c>
      <c r="E245" s="201" t="s">
        <v>19</v>
      </c>
      <c r="F245" s="202" t="s">
        <v>813</v>
      </c>
      <c r="G245" s="199"/>
      <c r="H245" s="203">
        <v>240</v>
      </c>
      <c r="I245" s="204"/>
      <c r="J245" s="199"/>
      <c r="K245" s="199"/>
      <c r="L245" s="205"/>
      <c r="M245" s="206"/>
      <c r="N245" s="207"/>
      <c r="O245" s="207"/>
      <c r="P245" s="207"/>
      <c r="Q245" s="207"/>
      <c r="R245" s="207"/>
      <c r="S245" s="207"/>
      <c r="T245" s="208"/>
      <c r="AT245" s="209" t="s">
        <v>191</v>
      </c>
      <c r="AU245" s="209" t="s">
        <v>82</v>
      </c>
      <c r="AV245" s="13" t="s">
        <v>82</v>
      </c>
      <c r="AW245" s="13" t="s">
        <v>35</v>
      </c>
      <c r="AX245" s="13" t="s">
        <v>73</v>
      </c>
      <c r="AY245" s="209" t="s">
        <v>137</v>
      </c>
    </row>
    <row r="246" spans="1:65" s="14" customFormat="1" ht="11.25">
      <c r="B246" s="210"/>
      <c r="C246" s="211"/>
      <c r="D246" s="200" t="s">
        <v>191</v>
      </c>
      <c r="E246" s="212" t="s">
        <v>19</v>
      </c>
      <c r="F246" s="213" t="s">
        <v>193</v>
      </c>
      <c r="G246" s="211"/>
      <c r="H246" s="214">
        <v>4190</v>
      </c>
      <c r="I246" s="215"/>
      <c r="J246" s="211"/>
      <c r="K246" s="211"/>
      <c r="L246" s="216"/>
      <c r="M246" s="217"/>
      <c r="N246" s="218"/>
      <c r="O246" s="218"/>
      <c r="P246" s="218"/>
      <c r="Q246" s="218"/>
      <c r="R246" s="218"/>
      <c r="S246" s="218"/>
      <c r="T246" s="219"/>
      <c r="AT246" s="220" t="s">
        <v>191</v>
      </c>
      <c r="AU246" s="220" t="s">
        <v>82</v>
      </c>
      <c r="AV246" s="14" t="s">
        <v>143</v>
      </c>
      <c r="AW246" s="14" t="s">
        <v>35</v>
      </c>
      <c r="AX246" s="14" t="s">
        <v>80</v>
      </c>
      <c r="AY246" s="220" t="s">
        <v>137</v>
      </c>
    </row>
    <row r="247" spans="1:65" s="2" customFormat="1" ht="21.75" customHeight="1">
      <c r="A247" s="36"/>
      <c r="B247" s="37"/>
      <c r="C247" s="180" t="s">
        <v>397</v>
      </c>
      <c r="D247" s="180" t="s">
        <v>139</v>
      </c>
      <c r="E247" s="181" t="s">
        <v>439</v>
      </c>
      <c r="F247" s="182" t="s">
        <v>440</v>
      </c>
      <c r="G247" s="183" t="s">
        <v>142</v>
      </c>
      <c r="H247" s="184">
        <v>4190</v>
      </c>
      <c r="I247" s="185"/>
      <c r="J247" s="186">
        <f>ROUND(I247*H247,2)</f>
        <v>0</v>
      </c>
      <c r="K247" s="182" t="s">
        <v>148</v>
      </c>
      <c r="L247" s="41"/>
      <c r="M247" s="187" t="s">
        <v>19</v>
      </c>
      <c r="N247" s="188" t="s">
        <v>44</v>
      </c>
      <c r="O247" s="66"/>
      <c r="P247" s="189">
        <f>O247*H247</f>
        <v>0</v>
      </c>
      <c r="Q247" s="189">
        <v>0</v>
      </c>
      <c r="R247" s="189">
        <f>Q247*H247</f>
        <v>0</v>
      </c>
      <c r="S247" s="189">
        <v>0</v>
      </c>
      <c r="T247" s="190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91" t="s">
        <v>143</v>
      </c>
      <c r="AT247" s="191" t="s">
        <v>139</v>
      </c>
      <c r="AU247" s="191" t="s">
        <v>82</v>
      </c>
      <c r="AY247" s="19" t="s">
        <v>137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9" t="s">
        <v>80</v>
      </c>
      <c r="BK247" s="192">
        <f>ROUND(I247*H247,2)</f>
        <v>0</v>
      </c>
      <c r="BL247" s="19" t="s">
        <v>143</v>
      </c>
      <c r="BM247" s="191" t="s">
        <v>814</v>
      </c>
    </row>
    <row r="248" spans="1:65" s="2" customFormat="1" ht="11.25">
      <c r="A248" s="36"/>
      <c r="B248" s="37"/>
      <c r="C248" s="38"/>
      <c r="D248" s="193" t="s">
        <v>150</v>
      </c>
      <c r="E248" s="38"/>
      <c r="F248" s="194" t="s">
        <v>442</v>
      </c>
      <c r="G248" s="38"/>
      <c r="H248" s="38"/>
      <c r="I248" s="195"/>
      <c r="J248" s="38"/>
      <c r="K248" s="38"/>
      <c r="L248" s="41"/>
      <c r="M248" s="196"/>
      <c r="N248" s="197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150</v>
      </c>
      <c r="AU248" s="19" t="s">
        <v>82</v>
      </c>
    </row>
    <row r="249" spans="1:65" s="15" customFormat="1" ht="11.25">
      <c r="B249" s="231"/>
      <c r="C249" s="232"/>
      <c r="D249" s="200" t="s">
        <v>191</v>
      </c>
      <c r="E249" s="233" t="s">
        <v>19</v>
      </c>
      <c r="F249" s="234" t="s">
        <v>443</v>
      </c>
      <c r="G249" s="232"/>
      <c r="H249" s="233" t="s">
        <v>19</v>
      </c>
      <c r="I249" s="235"/>
      <c r="J249" s="232"/>
      <c r="K249" s="232"/>
      <c r="L249" s="236"/>
      <c r="M249" s="237"/>
      <c r="N249" s="238"/>
      <c r="O249" s="238"/>
      <c r="P249" s="238"/>
      <c r="Q249" s="238"/>
      <c r="R249" s="238"/>
      <c r="S249" s="238"/>
      <c r="T249" s="239"/>
      <c r="AT249" s="240" t="s">
        <v>191</v>
      </c>
      <c r="AU249" s="240" t="s">
        <v>82</v>
      </c>
      <c r="AV249" s="15" t="s">
        <v>80</v>
      </c>
      <c r="AW249" s="15" t="s">
        <v>35</v>
      </c>
      <c r="AX249" s="15" t="s">
        <v>73</v>
      </c>
      <c r="AY249" s="240" t="s">
        <v>137</v>
      </c>
    </row>
    <row r="250" spans="1:65" s="13" customFormat="1" ht="11.25">
      <c r="B250" s="198"/>
      <c r="C250" s="199"/>
      <c r="D250" s="200" t="s">
        <v>191</v>
      </c>
      <c r="E250" s="201" t="s">
        <v>19</v>
      </c>
      <c r="F250" s="202" t="s">
        <v>811</v>
      </c>
      <c r="G250" s="199"/>
      <c r="H250" s="203">
        <v>3720</v>
      </c>
      <c r="I250" s="204"/>
      <c r="J250" s="199"/>
      <c r="K250" s="199"/>
      <c r="L250" s="205"/>
      <c r="M250" s="206"/>
      <c r="N250" s="207"/>
      <c r="O250" s="207"/>
      <c r="P250" s="207"/>
      <c r="Q250" s="207"/>
      <c r="R250" s="207"/>
      <c r="S250" s="207"/>
      <c r="T250" s="208"/>
      <c r="AT250" s="209" t="s">
        <v>191</v>
      </c>
      <c r="AU250" s="209" t="s">
        <v>82</v>
      </c>
      <c r="AV250" s="13" t="s">
        <v>82</v>
      </c>
      <c r="AW250" s="13" t="s">
        <v>35</v>
      </c>
      <c r="AX250" s="13" t="s">
        <v>73</v>
      </c>
      <c r="AY250" s="209" t="s">
        <v>137</v>
      </c>
    </row>
    <row r="251" spans="1:65" s="13" customFormat="1" ht="11.25">
      <c r="B251" s="198"/>
      <c r="C251" s="199"/>
      <c r="D251" s="200" t="s">
        <v>191</v>
      </c>
      <c r="E251" s="201" t="s">
        <v>19</v>
      </c>
      <c r="F251" s="202" t="s">
        <v>815</v>
      </c>
      <c r="G251" s="199"/>
      <c r="H251" s="203">
        <v>230</v>
      </c>
      <c r="I251" s="204"/>
      <c r="J251" s="199"/>
      <c r="K251" s="199"/>
      <c r="L251" s="205"/>
      <c r="M251" s="206"/>
      <c r="N251" s="207"/>
      <c r="O251" s="207"/>
      <c r="P251" s="207"/>
      <c r="Q251" s="207"/>
      <c r="R251" s="207"/>
      <c r="S251" s="207"/>
      <c r="T251" s="208"/>
      <c r="AT251" s="209" t="s">
        <v>191</v>
      </c>
      <c r="AU251" s="209" t="s">
        <v>82</v>
      </c>
      <c r="AV251" s="13" t="s">
        <v>82</v>
      </c>
      <c r="AW251" s="13" t="s">
        <v>35</v>
      </c>
      <c r="AX251" s="13" t="s">
        <v>73</v>
      </c>
      <c r="AY251" s="209" t="s">
        <v>137</v>
      </c>
    </row>
    <row r="252" spans="1:65" s="13" customFormat="1" ht="11.25">
      <c r="B252" s="198"/>
      <c r="C252" s="199"/>
      <c r="D252" s="200" t="s">
        <v>191</v>
      </c>
      <c r="E252" s="201" t="s">
        <v>19</v>
      </c>
      <c r="F252" s="202" t="s">
        <v>813</v>
      </c>
      <c r="G252" s="199"/>
      <c r="H252" s="203">
        <v>240</v>
      </c>
      <c r="I252" s="204"/>
      <c r="J252" s="199"/>
      <c r="K252" s="199"/>
      <c r="L252" s="205"/>
      <c r="M252" s="206"/>
      <c r="N252" s="207"/>
      <c r="O252" s="207"/>
      <c r="P252" s="207"/>
      <c r="Q252" s="207"/>
      <c r="R252" s="207"/>
      <c r="S252" s="207"/>
      <c r="T252" s="208"/>
      <c r="AT252" s="209" t="s">
        <v>191</v>
      </c>
      <c r="AU252" s="209" t="s">
        <v>82</v>
      </c>
      <c r="AV252" s="13" t="s">
        <v>82</v>
      </c>
      <c r="AW252" s="13" t="s">
        <v>35</v>
      </c>
      <c r="AX252" s="13" t="s">
        <v>73</v>
      </c>
      <c r="AY252" s="209" t="s">
        <v>137</v>
      </c>
    </row>
    <row r="253" spans="1:65" s="14" customFormat="1" ht="11.25">
      <c r="B253" s="210"/>
      <c r="C253" s="211"/>
      <c r="D253" s="200" t="s">
        <v>191</v>
      </c>
      <c r="E253" s="212" t="s">
        <v>19</v>
      </c>
      <c r="F253" s="213" t="s">
        <v>193</v>
      </c>
      <c r="G253" s="211"/>
      <c r="H253" s="214">
        <v>4190</v>
      </c>
      <c r="I253" s="215"/>
      <c r="J253" s="211"/>
      <c r="K253" s="211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191</v>
      </c>
      <c r="AU253" s="220" t="s">
        <v>82</v>
      </c>
      <c r="AV253" s="14" t="s">
        <v>143</v>
      </c>
      <c r="AW253" s="14" t="s">
        <v>35</v>
      </c>
      <c r="AX253" s="14" t="s">
        <v>80</v>
      </c>
      <c r="AY253" s="220" t="s">
        <v>137</v>
      </c>
    </row>
    <row r="254" spans="1:65" s="2" customFormat="1" ht="16.5" customHeight="1">
      <c r="A254" s="36"/>
      <c r="B254" s="37"/>
      <c r="C254" s="180" t="s">
        <v>402</v>
      </c>
      <c r="D254" s="180" t="s">
        <v>139</v>
      </c>
      <c r="E254" s="181" t="s">
        <v>447</v>
      </c>
      <c r="F254" s="182" t="s">
        <v>448</v>
      </c>
      <c r="G254" s="183" t="s">
        <v>142</v>
      </c>
      <c r="H254" s="184">
        <v>4190</v>
      </c>
      <c r="I254" s="185"/>
      <c r="J254" s="186">
        <f>ROUND(I254*H254,2)</f>
        <v>0</v>
      </c>
      <c r="K254" s="182" t="s">
        <v>148</v>
      </c>
      <c r="L254" s="41"/>
      <c r="M254" s="187" t="s">
        <v>19</v>
      </c>
      <c r="N254" s="188" t="s">
        <v>44</v>
      </c>
      <c r="O254" s="66"/>
      <c r="P254" s="189">
        <f>O254*H254</f>
        <v>0</v>
      </c>
      <c r="Q254" s="189">
        <v>0</v>
      </c>
      <c r="R254" s="189">
        <f>Q254*H254</f>
        <v>0</v>
      </c>
      <c r="S254" s="189">
        <v>0</v>
      </c>
      <c r="T254" s="190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91" t="s">
        <v>143</v>
      </c>
      <c r="AT254" s="191" t="s">
        <v>139</v>
      </c>
      <c r="AU254" s="191" t="s">
        <v>82</v>
      </c>
      <c r="AY254" s="19" t="s">
        <v>137</v>
      </c>
      <c r="BE254" s="192">
        <f>IF(N254="základní",J254,0)</f>
        <v>0</v>
      </c>
      <c r="BF254" s="192">
        <f>IF(N254="snížená",J254,0)</f>
        <v>0</v>
      </c>
      <c r="BG254" s="192">
        <f>IF(N254="zákl. přenesená",J254,0)</f>
        <v>0</v>
      </c>
      <c r="BH254" s="192">
        <f>IF(N254="sníž. přenesená",J254,0)</f>
        <v>0</v>
      </c>
      <c r="BI254" s="192">
        <f>IF(N254="nulová",J254,0)</f>
        <v>0</v>
      </c>
      <c r="BJ254" s="19" t="s">
        <v>80</v>
      </c>
      <c r="BK254" s="192">
        <f>ROUND(I254*H254,2)</f>
        <v>0</v>
      </c>
      <c r="BL254" s="19" t="s">
        <v>143</v>
      </c>
      <c r="BM254" s="191" t="s">
        <v>816</v>
      </c>
    </row>
    <row r="255" spans="1:65" s="2" customFormat="1" ht="11.25">
      <c r="A255" s="36"/>
      <c r="B255" s="37"/>
      <c r="C255" s="38"/>
      <c r="D255" s="193" t="s">
        <v>150</v>
      </c>
      <c r="E255" s="38"/>
      <c r="F255" s="194" t="s">
        <v>450</v>
      </c>
      <c r="G255" s="38"/>
      <c r="H255" s="38"/>
      <c r="I255" s="195"/>
      <c r="J255" s="38"/>
      <c r="K255" s="38"/>
      <c r="L255" s="41"/>
      <c r="M255" s="196"/>
      <c r="N255" s="197"/>
      <c r="O255" s="66"/>
      <c r="P255" s="66"/>
      <c r="Q255" s="66"/>
      <c r="R255" s="66"/>
      <c r="S255" s="66"/>
      <c r="T255" s="67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9" t="s">
        <v>150</v>
      </c>
      <c r="AU255" s="19" t="s">
        <v>82</v>
      </c>
    </row>
    <row r="256" spans="1:65" s="15" customFormat="1" ht="11.25">
      <c r="B256" s="231"/>
      <c r="C256" s="232"/>
      <c r="D256" s="200" t="s">
        <v>191</v>
      </c>
      <c r="E256" s="233" t="s">
        <v>19</v>
      </c>
      <c r="F256" s="234" t="s">
        <v>451</v>
      </c>
      <c r="G256" s="232"/>
      <c r="H256" s="233" t="s">
        <v>19</v>
      </c>
      <c r="I256" s="235"/>
      <c r="J256" s="232"/>
      <c r="K256" s="232"/>
      <c r="L256" s="236"/>
      <c r="M256" s="237"/>
      <c r="N256" s="238"/>
      <c r="O256" s="238"/>
      <c r="P256" s="238"/>
      <c r="Q256" s="238"/>
      <c r="R256" s="238"/>
      <c r="S256" s="238"/>
      <c r="T256" s="239"/>
      <c r="AT256" s="240" t="s">
        <v>191</v>
      </c>
      <c r="AU256" s="240" t="s">
        <v>82</v>
      </c>
      <c r="AV256" s="15" t="s">
        <v>80</v>
      </c>
      <c r="AW256" s="15" t="s">
        <v>35</v>
      </c>
      <c r="AX256" s="15" t="s">
        <v>73</v>
      </c>
      <c r="AY256" s="240" t="s">
        <v>137</v>
      </c>
    </row>
    <row r="257" spans="1:65" s="13" customFormat="1" ht="11.25">
      <c r="B257" s="198"/>
      <c r="C257" s="199"/>
      <c r="D257" s="200" t="s">
        <v>191</v>
      </c>
      <c r="E257" s="201" t="s">
        <v>19</v>
      </c>
      <c r="F257" s="202" t="s">
        <v>811</v>
      </c>
      <c r="G257" s="199"/>
      <c r="H257" s="203">
        <v>3720</v>
      </c>
      <c r="I257" s="204"/>
      <c r="J257" s="199"/>
      <c r="K257" s="199"/>
      <c r="L257" s="205"/>
      <c r="M257" s="206"/>
      <c r="N257" s="207"/>
      <c r="O257" s="207"/>
      <c r="P257" s="207"/>
      <c r="Q257" s="207"/>
      <c r="R257" s="207"/>
      <c r="S257" s="207"/>
      <c r="T257" s="208"/>
      <c r="AT257" s="209" t="s">
        <v>191</v>
      </c>
      <c r="AU257" s="209" t="s">
        <v>82</v>
      </c>
      <c r="AV257" s="13" t="s">
        <v>82</v>
      </c>
      <c r="AW257" s="13" t="s">
        <v>35</v>
      </c>
      <c r="AX257" s="13" t="s">
        <v>73</v>
      </c>
      <c r="AY257" s="209" t="s">
        <v>137</v>
      </c>
    </row>
    <row r="258" spans="1:65" s="13" customFormat="1" ht="11.25">
      <c r="B258" s="198"/>
      <c r="C258" s="199"/>
      <c r="D258" s="200" t="s">
        <v>191</v>
      </c>
      <c r="E258" s="201" t="s">
        <v>19</v>
      </c>
      <c r="F258" s="202" t="s">
        <v>812</v>
      </c>
      <c r="G258" s="199"/>
      <c r="H258" s="203">
        <v>230</v>
      </c>
      <c r="I258" s="204"/>
      <c r="J258" s="199"/>
      <c r="K258" s="199"/>
      <c r="L258" s="205"/>
      <c r="M258" s="206"/>
      <c r="N258" s="207"/>
      <c r="O258" s="207"/>
      <c r="P258" s="207"/>
      <c r="Q258" s="207"/>
      <c r="R258" s="207"/>
      <c r="S258" s="207"/>
      <c r="T258" s="208"/>
      <c r="AT258" s="209" t="s">
        <v>191</v>
      </c>
      <c r="AU258" s="209" t="s">
        <v>82</v>
      </c>
      <c r="AV258" s="13" t="s">
        <v>82</v>
      </c>
      <c r="AW258" s="13" t="s">
        <v>35</v>
      </c>
      <c r="AX258" s="13" t="s">
        <v>73</v>
      </c>
      <c r="AY258" s="209" t="s">
        <v>137</v>
      </c>
    </row>
    <row r="259" spans="1:65" s="13" customFormat="1" ht="11.25">
      <c r="B259" s="198"/>
      <c r="C259" s="199"/>
      <c r="D259" s="200" t="s">
        <v>191</v>
      </c>
      <c r="E259" s="201" t="s">
        <v>19</v>
      </c>
      <c r="F259" s="202" t="s">
        <v>813</v>
      </c>
      <c r="G259" s="199"/>
      <c r="H259" s="203">
        <v>240</v>
      </c>
      <c r="I259" s="204"/>
      <c r="J259" s="199"/>
      <c r="K259" s="199"/>
      <c r="L259" s="205"/>
      <c r="M259" s="206"/>
      <c r="N259" s="207"/>
      <c r="O259" s="207"/>
      <c r="P259" s="207"/>
      <c r="Q259" s="207"/>
      <c r="R259" s="207"/>
      <c r="S259" s="207"/>
      <c r="T259" s="208"/>
      <c r="AT259" s="209" t="s">
        <v>191</v>
      </c>
      <c r="AU259" s="209" t="s">
        <v>82</v>
      </c>
      <c r="AV259" s="13" t="s">
        <v>82</v>
      </c>
      <c r="AW259" s="13" t="s">
        <v>35</v>
      </c>
      <c r="AX259" s="13" t="s">
        <v>73</v>
      </c>
      <c r="AY259" s="209" t="s">
        <v>137</v>
      </c>
    </row>
    <row r="260" spans="1:65" s="14" customFormat="1" ht="11.25">
      <c r="B260" s="210"/>
      <c r="C260" s="211"/>
      <c r="D260" s="200" t="s">
        <v>191</v>
      </c>
      <c r="E260" s="212" t="s">
        <v>19</v>
      </c>
      <c r="F260" s="213" t="s">
        <v>193</v>
      </c>
      <c r="G260" s="211"/>
      <c r="H260" s="214">
        <v>4190</v>
      </c>
      <c r="I260" s="215"/>
      <c r="J260" s="211"/>
      <c r="K260" s="211"/>
      <c r="L260" s="216"/>
      <c r="M260" s="217"/>
      <c r="N260" s="218"/>
      <c r="O260" s="218"/>
      <c r="P260" s="218"/>
      <c r="Q260" s="218"/>
      <c r="R260" s="218"/>
      <c r="S260" s="218"/>
      <c r="T260" s="219"/>
      <c r="AT260" s="220" t="s">
        <v>191</v>
      </c>
      <c r="AU260" s="220" t="s">
        <v>82</v>
      </c>
      <c r="AV260" s="14" t="s">
        <v>143</v>
      </c>
      <c r="AW260" s="14" t="s">
        <v>35</v>
      </c>
      <c r="AX260" s="14" t="s">
        <v>80</v>
      </c>
      <c r="AY260" s="220" t="s">
        <v>137</v>
      </c>
    </row>
    <row r="261" spans="1:65" s="2" customFormat="1" ht="24.2" customHeight="1">
      <c r="A261" s="36"/>
      <c r="B261" s="37"/>
      <c r="C261" s="180" t="s">
        <v>412</v>
      </c>
      <c r="D261" s="180" t="s">
        <v>139</v>
      </c>
      <c r="E261" s="181" t="s">
        <v>453</v>
      </c>
      <c r="F261" s="182" t="s">
        <v>454</v>
      </c>
      <c r="G261" s="183" t="s">
        <v>142</v>
      </c>
      <c r="H261" s="184">
        <v>3812</v>
      </c>
      <c r="I261" s="185"/>
      <c r="J261" s="186">
        <f>ROUND(I261*H261,2)</f>
        <v>0</v>
      </c>
      <c r="K261" s="182" t="s">
        <v>148</v>
      </c>
      <c r="L261" s="41"/>
      <c r="M261" s="187" t="s">
        <v>19</v>
      </c>
      <c r="N261" s="188" t="s">
        <v>44</v>
      </c>
      <c r="O261" s="66"/>
      <c r="P261" s="189">
        <f>O261*H261</f>
        <v>0</v>
      </c>
      <c r="Q261" s="189">
        <v>0</v>
      </c>
      <c r="R261" s="189">
        <f>Q261*H261</f>
        <v>0</v>
      </c>
      <c r="S261" s="189">
        <v>0</v>
      </c>
      <c r="T261" s="19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91" t="s">
        <v>143</v>
      </c>
      <c r="AT261" s="191" t="s">
        <v>139</v>
      </c>
      <c r="AU261" s="191" t="s">
        <v>82</v>
      </c>
      <c r="AY261" s="19" t="s">
        <v>137</v>
      </c>
      <c r="BE261" s="192">
        <f>IF(N261="základní",J261,0)</f>
        <v>0</v>
      </c>
      <c r="BF261" s="192">
        <f>IF(N261="snížená",J261,0)</f>
        <v>0</v>
      </c>
      <c r="BG261" s="192">
        <f>IF(N261="zákl. přenesená",J261,0)</f>
        <v>0</v>
      </c>
      <c r="BH261" s="192">
        <f>IF(N261="sníž. přenesená",J261,0)</f>
        <v>0</v>
      </c>
      <c r="BI261" s="192">
        <f>IF(N261="nulová",J261,0)</f>
        <v>0</v>
      </c>
      <c r="BJ261" s="19" t="s">
        <v>80</v>
      </c>
      <c r="BK261" s="192">
        <f>ROUND(I261*H261,2)</f>
        <v>0</v>
      </c>
      <c r="BL261" s="19" t="s">
        <v>143</v>
      </c>
      <c r="BM261" s="191" t="s">
        <v>817</v>
      </c>
    </row>
    <row r="262" spans="1:65" s="2" customFormat="1" ht="11.25">
      <c r="A262" s="36"/>
      <c r="B262" s="37"/>
      <c r="C262" s="38"/>
      <c r="D262" s="193" t="s">
        <v>150</v>
      </c>
      <c r="E262" s="38"/>
      <c r="F262" s="194" t="s">
        <v>456</v>
      </c>
      <c r="G262" s="38"/>
      <c r="H262" s="38"/>
      <c r="I262" s="195"/>
      <c r="J262" s="38"/>
      <c r="K262" s="38"/>
      <c r="L262" s="41"/>
      <c r="M262" s="196"/>
      <c r="N262" s="197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150</v>
      </c>
      <c r="AU262" s="19" t="s">
        <v>82</v>
      </c>
    </row>
    <row r="263" spans="1:65" s="15" customFormat="1" ht="11.25">
      <c r="B263" s="231"/>
      <c r="C263" s="232"/>
      <c r="D263" s="200" t="s">
        <v>191</v>
      </c>
      <c r="E263" s="233" t="s">
        <v>19</v>
      </c>
      <c r="F263" s="234" t="s">
        <v>457</v>
      </c>
      <c r="G263" s="232"/>
      <c r="H263" s="233" t="s">
        <v>19</v>
      </c>
      <c r="I263" s="235"/>
      <c r="J263" s="232"/>
      <c r="K263" s="232"/>
      <c r="L263" s="236"/>
      <c r="M263" s="237"/>
      <c r="N263" s="238"/>
      <c r="O263" s="238"/>
      <c r="P263" s="238"/>
      <c r="Q263" s="238"/>
      <c r="R263" s="238"/>
      <c r="S263" s="238"/>
      <c r="T263" s="239"/>
      <c r="AT263" s="240" t="s">
        <v>191</v>
      </c>
      <c r="AU263" s="240" t="s">
        <v>82</v>
      </c>
      <c r="AV263" s="15" t="s">
        <v>80</v>
      </c>
      <c r="AW263" s="15" t="s">
        <v>35</v>
      </c>
      <c r="AX263" s="15" t="s">
        <v>73</v>
      </c>
      <c r="AY263" s="240" t="s">
        <v>137</v>
      </c>
    </row>
    <row r="264" spans="1:65" s="13" customFormat="1" ht="11.25">
      <c r="B264" s="198"/>
      <c r="C264" s="199"/>
      <c r="D264" s="200" t="s">
        <v>191</v>
      </c>
      <c r="E264" s="201" t="s">
        <v>19</v>
      </c>
      <c r="F264" s="202" t="s">
        <v>818</v>
      </c>
      <c r="G264" s="199"/>
      <c r="H264" s="203">
        <v>3342</v>
      </c>
      <c r="I264" s="204"/>
      <c r="J264" s="199"/>
      <c r="K264" s="199"/>
      <c r="L264" s="205"/>
      <c r="M264" s="206"/>
      <c r="N264" s="207"/>
      <c r="O264" s="207"/>
      <c r="P264" s="207"/>
      <c r="Q264" s="207"/>
      <c r="R264" s="207"/>
      <c r="S264" s="207"/>
      <c r="T264" s="208"/>
      <c r="AT264" s="209" t="s">
        <v>191</v>
      </c>
      <c r="AU264" s="209" t="s">
        <v>82</v>
      </c>
      <c r="AV264" s="13" t="s">
        <v>82</v>
      </c>
      <c r="AW264" s="13" t="s">
        <v>35</v>
      </c>
      <c r="AX264" s="13" t="s">
        <v>73</v>
      </c>
      <c r="AY264" s="209" t="s">
        <v>137</v>
      </c>
    </row>
    <row r="265" spans="1:65" s="13" customFormat="1" ht="11.25">
      <c r="B265" s="198"/>
      <c r="C265" s="199"/>
      <c r="D265" s="200" t="s">
        <v>191</v>
      </c>
      <c r="E265" s="201" t="s">
        <v>19</v>
      </c>
      <c r="F265" s="202" t="s">
        <v>812</v>
      </c>
      <c r="G265" s="199"/>
      <c r="H265" s="203">
        <v>230</v>
      </c>
      <c r="I265" s="204"/>
      <c r="J265" s="199"/>
      <c r="K265" s="199"/>
      <c r="L265" s="205"/>
      <c r="M265" s="206"/>
      <c r="N265" s="207"/>
      <c r="O265" s="207"/>
      <c r="P265" s="207"/>
      <c r="Q265" s="207"/>
      <c r="R265" s="207"/>
      <c r="S265" s="207"/>
      <c r="T265" s="208"/>
      <c r="AT265" s="209" t="s">
        <v>191</v>
      </c>
      <c r="AU265" s="209" t="s">
        <v>82</v>
      </c>
      <c r="AV265" s="13" t="s">
        <v>82</v>
      </c>
      <c r="AW265" s="13" t="s">
        <v>35</v>
      </c>
      <c r="AX265" s="13" t="s">
        <v>73</v>
      </c>
      <c r="AY265" s="209" t="s">
        <v>137</v>
      </c>
    </row>
    <row r="266" spans="1:65" s="13" customFormat="1" ht="11.25">
      <c r="B266" s="198"/>
      <c r="C266" s="199"/>
      <c r="D266" s="200" t="s">
        <v>191</v>
      </c>
      <c r="E266" s="201" t="s">
        <v>19</v>
      </c>
      <c r="F266" s="202" t="s">
        <v>813</v>
      </c>
      <c r="G266" s="199"/>
      <c r="H266" s="203">
        <v>240</v>
      </c>
      <c r="I266" s="204"/>
      <c r="J266" s="199"/>
      <c r="K266" s="199"/>
      <c r="L266" s="205"/>
      <c r="M266" s="206"/>
      <c r="N266" s="207"/>
      <c r="O266" s="207"/>
      <c r="P266" s="207"/>
      <c r="Q266" s="207"/>
      <c r="R266" s="207"/>
      <c r="S266" s="207"/>
      <c r="T266" s="208"/>
      <c r="AT266" s="209" t="s">
        <v>191</v>
      </c>
      <c r="AU266" s="209" t="s">
        <v>82</v>
      </c>
      <c r="AV266" s="13" t="s">
        <v>82</v>
      </c>
      <c r="AW266" s="13" t="s">
        <v>35</v>
      </c>
      <c r="AX266" s="13" t="s">
        <v>73</v>
      </c>
      <c r="AY266" s="209" t="s">
        <v>137</v>
      </c>
    </row>
    <row r="267" spans="1:65" s="14" customFormat="1" ht="11.25">
      <c r="B267" s="210"/>
      <c r="C267" s="211"/>
      <c r="D267" s="200" t="s">
        <v>191</v>
      </c>
      <c r="E267" s="212" t="s">
        <v>19</v>
      </c>
      <c r="F267" s="213" t="s">
        <v>193</v>
      </c>
      <c r="G267" s="211"/>
      <c r="H267" s="214">
        <v>3812</v>
      </c>
      <c r="I267" s="215"/>
      <c r="J267" s="211"/>
      <c r="K267" s="211"/>
      <c r="L267" s="216"/>
      <c r="M267" s="217"/>
      <c r="N267" s="218"/>
      <c r="O267" s="218"/>
      <c r="P267" s="218"/>
      <c r="Q267" s="218"/>
      <c r="R267" s="218"/>
      <c r="S267" s="218"/>
      <c r="T267" s="219"/>
      <c r="AT267" s="220" t="s">
        <v>191</v>
      </c>
      <c r="AU267" s="220" t="s">
        <v>82</v>
      </c>
      <c r="AV267" s="14" t="s">
        <v>143</v>
      </c>
      <c r="AW267" s="14" t="s">
        <v>35</v>
      </c>
      <c r="AX267" s="14" t="s">
        <v>80</v>
      </c>
      <c r="AY267" s="220" t="s">
        <v>137</v>
      </c>
    </row>
    <row r="268" spans="1:65" s="2" customFormat="1" ht="16.5" customHeight="1">
      <c r="A268" s="36"/>
      <c r="B268" s="37"/>
      <c r="C268" s="180" t="s">
        <v>420</v>
      </c>
      <c r="D268" s="180" t="s">
        <v>139</v>
      </c>
      <c r="E268" s="181" t="s">
        <v>460</v>
      </c>
      <c r="F268" s="182" t="s">
        <v>461</v>
      </c>
      <c r="G268" s="183" t="s">
        <v>142</v>
      </c>
      <c r="H268" s="184">
        <v>3812</v>
      </c>
      <c r="I268" s="185"/>
      <c r="J268" s="186">
        <f>ROUND(I268*H268,2)</f>
        <v>0</v>
      </c>
      <c r="K268" s="182" t="s">
        <v>148</v>
      </c>
      <c r="L268" s="41"/>
      <c r="M268" s="187" t="s">
        <v>19</v>
      </c>
      <c r="N268" s="188" t="s">
        <v>44</v>
      </c>
      <c r="O268" s="66"/>
      <c r="P268" s="189">
        <f>O268*H268</f>
        <v>0</v>
      </c>
      <c r="Q268" s="189">
        <v>0</v>
      </c>
      <c r="R268" s="189">
        <f>Q268*H268</f>
        <v>0</v>
      </c>
      <c r="S268" s="189">
        <v>0</v>
      </c>
      <c r="T268" s="190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91" t="s">
        <v>143</v>
      </c>
      <c r="AT268" s="191" t="s">
        <v>139</v>
      </c>
      <c r="AU268" s="191" t="s">
        <v>82</v>
      </c>
      <c r="AY268" s="19" t="s">
        <v>137</v>
      </c>
      <c r="BE268" s="192">
        <f>IF(N268="základní",J268,0)</f>
        <v>0</v>
      </c>
      <c r="BF268" s="192">
        <f>IF(N268="snížená",J268,0)</f>
        <v>0</v>
      </c>
      <c r="BG268" s="192">
        <f>IF(N268="zákl. přenesená",J268,0)</f>
        <v>0</v>
      </c>
      <c r="BH268" s="192">
        <f>IF(N268="sníž. přenesená",J268,0)</f>
        <v>0</v>
      </c>
      <c r="BI268" s="192">
        <f>IF(N268="nulová",J268,0)</f>
        <v>0</v>
      </c>
      <c r="BJ268" s="19" t="s">
        <v>80</v>
      </c>
      <c r="BK268" s="192">
        <f>ROUND(I268*H268,2)</f>
        <v>0</v>
      </c>
      <c r="BL268" s="19" t="s">
        <v>143</v>
      </c>
      <c r="BM268" s="191" t="s">
        <v>819</v>
      </c>
    </row>
    <row r="269" spans="1:65" s="2" customFormat="1" ht="11.25">
      <c r="A269" s="36"/>
      <c r="B269" s="37"/>
      <c r="C269" s="38"/>
      <c r="D269" s="193" t="s">
        <v>150</v>
      </c>
      <c r="E269" s="38"/>
      <c r="F269" s="194" t="s">
        <v>463</v>
      </c>
      <c r="G269" s="38"/>
      <c r="H269" s="38"/>
      <c r="I269" s="195"/>
      <c r="J269" s="38"/>
      <c r="K269" s="38"/>
      <c r="L269" s="41"/>
      <c r="M269" s="196"/>
      <c r="N269" s="197"/>
      <c r="O269" s="66"/>
      <c r="P269" s="66"/>
      <c r="Q269" s="66"/>
      <c r="R269" s="66"/>
      <c r="S269" s="66"/>
      <c r="T269" s="67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9" t="s">
        <v>150</v>
      </c>
      <c r="AU269" s="19" t="s">
        <v>82</v>
      </c>
    </row>
    <row r="270" spans="1:65" s="15" customFormat="1" ht="11.25">
      <c r="B270" s="231"/>
      <c r="C270" s="232"/>
      <c r="D270" s="200" t="s">
        <v>191</v>
      </c>
      <c r="E270" s="233" t="s">
        <v>19</v>
      </c>
      <c r="F270" s="234" t="s">
        <v>464</v>
      </c>
      <c r="G270" s="232"/>
      <c r="H270" s="233" t="s">
        <v>19</v>
      </c>
      <c r="I270" s="235"/>
      <c r="J270" s="232"/>
      <c r="K270" s="232"/>
      <c r="L270" s="236"/>
      <c r="M270" s="237"/>
      <c r="N270" s="238"/>
      <c r="O270" s="238"/>
      <c r="P270" s="238"/>
      <c r="Q270" s="238"/>
      <c r="R270" s="238"/>
      <c r="S270" s="238"/>
      <c r="T270" s="239"/>
      <c r="AT270" s="240" t="s">
        <v>191</v>
      </c>
      <c r="AU270" s="240" t="s">
        <v>82</v>
      </c>
      <c r="AV270" s="15" t="s">
        <v>80</v>
      </c>
      <c r="AW270" s="15" t="s">
        <v>35</v>
      </c>
      <c r="AX270" s="15" t="s">
        <v>73</v>
      </c>
      <c r="AY270" s="240" t="s">
        <v>137</v>
      </c>
    </row>
    <row r="271" spans="1:65" s="13" customFormat="1" ht="11.25">
      <c r="B271" s="198"/>
      <c r="C271" s="199"/>
      <c r="D271" s="200" t="s">
        <v>191</v>
      </c>
      <c r="E271" s="201" t="s">
        <v>19</v>
      </c>
      <c r="F271" s="202" t="s">
        <v>818</v>
      </c>
      <c r="G271" s="199"/>
      <c r="H271" s="203">
        <v>3342</v>
      </c>
      <c r="I271" s="204"/>
      <c r="J271" s="199"/>
      <c r="K271" s="199"/>
      <c r="L271" s="205"/>
      <c r="M271" s="206"/>
      <c r="N271" s="207"/>
      <c r="O271" s="207"/>
      <c r="P271" s="207"/>
      <c r="Q271" s="207"/>
      <c r="R271" s="207"/>
      <c r="S271" s="207"/>
      <c r="T271" s="208"/>
      <c r="AT271" s="209" t="s">
        <v>191</v>
      </c>
      <c r="AU271" s="209" t="s">
        <v>82</v>
      </c>
      <c r="AV271" s="13" t="s">
        <v>82</v>
      </c>
      <c r="AW271" s="13" t="s">
        <v>35</v>
      </c>
      <c r="AX271" s="13" t="s">
        <v>73</v>
      </c>
      <c r="AY271" s="209" t="s">
        <v>137</v>
      </c>
    </row>
    <row r="272" spans="1:65" s="13" customFormat="1" ht="11.25">
      <c r="B272" s="198"/>
      <c r="C272" s="199"/>
      <c r="D272" s="200" t="s">
        <v>191</v>
      </c>
      <c r="E272" s="201" t="s">
        <v>19</v>
      </c>
      <c r="F272" s="202" t="s">
        <v>812</v>
      </c>
      <c r="G272" s="199"/>
      <c r="H272" s="203">
        <v>230</v>
      </c>
      <c r="I272" s="204"/>
      <c r="J272" s="199"/>
      <c r="K272" s="199"/>
      <c r="L272" s="205"/>
      <c r="M272" s="206"/>
      <c r="N272" s="207"/>
      <c r="O272" s="207"/>
      <c r="P272" s="207"/>
      <c r="Q272" s="207"/>
      <c r="R272" s="207"/>
      <c r="S272" s="207"/>
      <c r="T272" s="208"/>
      <c r="AT272" s="209" t="s">
        <v>191</v>
      </c>
      <c r="AU272" s="209" t="s">
        <v>82</v>
      </c>
      <c r="AV272" s="13" t="s">
        <v>82</v>
      </c>
      <c r="AW272" s="13" t="s">
        <v>35</v>
      </c>
      <c r="AX272" s="13" t="s">
        <v>73</v>
      </c>
      <c r="AY272" s="209" t="s">
        <v>137</v>
      </c>
    </row>
    <row r="273" spans="1:65" s="13" customFormat="1" ht="11.25">
      <c r="B273" s="198"/>
      <c r="C273" s="199"/>
      <c r="D273" s="200" t="s">
        <v>191</v>
      </c>
      <c r="E273" s="201" t="s">
        <v>19</v>
      </c>
      <c r="F273" s="202" t="s">
        <v>813</v>
      </c>
      <c r="G273" s="199"/>
      <c r="H273" s="203">
        <v>240</v>
      </c>
      <c r="I273" s="204"/>
      <c r="J273" s="199"/>
      <c r="K273" s="199"/>
      <c r="L273" s="205"/>
      <c r="M273" s="206"/>
      <c r="N273" s="207"/>
      <c r="O273" s="207"/>
      <c r="P273" s="207"/>
      <c r="Q273" s="207"/>
      <c r="R273" s="207"/>
      <c r="S273" s="207"/>
      <c r="T273" s="208"/>
      <c r="AT273" s="209" t="s">
        <v>191</v>
      </c>
      <c r="AU273" s="209" t="s">
        <v>82</v>
      </c>
      <c r="AV273" s="13" t="s">
        <v>82</v>
      </c>
      <c r="AW273" s="13" t="s">
        <v>35</v>
      </c>
      <c r="AX273" s="13" t="s">
        <v>73</v>
      </c>
      <c r="AY273" s="209" t="s">
        <v>137</v>
      </c>
    </row>
    <row r="274" spans="1:65" s="14" customFormat="1" ht="11.25">
      <c r="B274" s="210"/>
      <c r="C274" s="211"/>
      <c r="D274" s="200" t="s">
        <v>191</v>
      </c>
      <c r="E274" s="212" t="s">
        <v>19</v>
      </c>
      <c r="F274" s="213" t="s">
        <v>193</v>
      </c>
      <c r="G274" s="211"/>
      <c r="H274" s="214">
        <v>3812</v>
      </c>
      <c r="I274" s="215"/>
      <c r="J274" s="211"/>
      <c r="K274" s="211"/>
      <c r="L274" s="216"/>
      <c r="M274" s="217"/>
      <c r="N274" s="218"/>
      <c r="O274" s="218"/>
      <c r="P274" s="218"/>
      <c r="Q274" s="218"/>
      <c r="R274" s="218"/>
      <c r="S274" s="218"/>
      <c r="T274" s="219"/>
      <c r="AT274" s="220" t="s">
        <v>191</v>
      </c>
      <c r="AU274" s="220" t="s">
        <v>82</v>
      </c>
      <c r="AV274" s="14" t="s">
        <v>143</v>
      </c>
      <c r="AW274" s="14" t="s">
        <v>35</v>
      </c>
      <c r="AX274" s="14" t="s">
        <v>80</v>
      </c>
      <c r="AY274" s="220" t="s">
        <v>137</v>
      </c>
    </row>
    <row r="275" spans="1:65" s="2" customFormat="1" ht="24.2" customHeight="1">
      <c r="A275" s="36"/>
      <c r="B275" s="37"/>
      <c r="C275" s="180" t="s">
        <v>425</v>
      </c>
      <c r="D275" s="180" t="s">
        <v>139</v>
      </c>
      <c r="E275" s="181" t="s">
        <v>466</v>
      </c>
      <c r="F275" s="182" t="s">
        <v>467</v>
      </c>
      <c r="G275" s="183" t="s">
        <v>142</v>
      </c>
      <c r="H275" s="184">
        <v>3758</v>
      </c>
      <c r="I275" s="185"/>
      <c r="J275" s="186">
        <f>ROUND(I275*H275,2)</f>
        <v>0</v>
      </c>
      <c r="K275" s="182" t="s">
        <v>148</v>
      </c>
      <c r="L275" s="41"/>
      <c r="M275" s="187" t="s">
        <v>19</v>
      </c>
      <c r="N275" s="188" t="s">
        <v>44</v>
      </c>
      <c r="O275" s="66"/>
      <c r="P275" s="189">
        <f>O275*H275</f>
        <v>0</v>
      </c>
      <c r="Q275" s="189">
        <v>0</v>
      </c>
      <c r="R275" s="189">
        <f>Q275*H275</f>
        <v>0</v>
      </c>
      <c r="S275" s="189">
        <v>0</v>
      </c>
      <c r="T275" s="190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91" t="s">
        <v>143</v>
      </c>
      <c r="AT275" s="191" t="s">
        <v>139</v>
      </c>
      <c r="AU275" s="191" t="s">
        <v>82</v>
      </c>
      <c r="AY275" s="19" t="s">
        <v>137</v>
      </c>
      <c r="BE275" s="192">
        <f>IF(N275="základní",J275,0)</f>
        <v>0</v>
      </c>
      <c r="BF275" s="192">
        <f>IF(N275="snížená",J275,0)</f>
        <v>0</v>
      </c>
      <c r="BG275" s="192">
        <f>IF(N275="zákl. přenesená",J275,0)</f>
        <v>0</v>
      </c>
      <c r="BH275" s="192">
        <f>IF(N275="sníž. přenesená",J275,0)</f>
        <v>0</v>
      </c>
      <c r="BI275" s="192">
        <f>IF(N275="nulová",J275,0)</f>
        <v>0</v>
      </c>
      <c r="BJ275" s="19" t="s">
        <v>80</v>
      </c>
      <c r="BK275" s="192">
        <f>ROUND(I275*H275,2)</f>
        <v>0</v>
      </c>
      <c r="BL275" s="19" t="s">
        <v>143</v>
      </c>
      <c r="BM275" s="191" t="s">
        <v>820</v>
      </c>
    </row>
    <row r="276" spans="1:65" s="2" customFormat="1" ht="11.25">
      <c r="A276" s="36"/>
      <c r="B276" s="37"/>
      <c r="C276" s="38"/>
      <c r="D276" s="193" t="s">
        <v>150</v>
      </c>
      <c r="E276" s="38"/>
      <c r="F276" s="194" t="s">
        <v>469</v>
      </c>
      <c r="G276" s="38"/>
      <c r="H276" s="38"/>
      <c r="I276" s="195"/>
      <c r="J276" s="38"/>
      <c r="K276" s="38"/>
      <c r="L276" s="41"/>
      <c r="M276" s="196"/>
      <c r="N276" s="197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9" t="s">
        <v>150</v>
      </c>
      <c r="AU276" s="19" t="s">
        <v>82</v>
      </c>
    </row>
    <row r="277" spans="1:65" s="15" customFormat="1" ht="11.25">
      <c r="B277" s="231"/>
      <c r="C277" s="232"/>
      <c r="D277" s="200" t="s">
        <v>191</v>
      </c>
      <c r="E277" s="233" t="s">
        <v>19</v>
      </c>
      <c r="F277" s="234" t="s">
        <v>470</v>
      </c>
      <c r="G277" s="232"/>
      <c r="H277" s="233" t="s">
        <v>19</v>
      </c>
      <c r="I277" s="235"/>
      <c r="J277" s="232"/>
      <c r="K277" s="232"/>
      <c r="L277" s="236"/>
      <c r="M277" s="237"/>
      <c r="N277" s="238"/>
      <c r="O277" s="238"/>
      <c r="P277" s="238"/>
      <c r="Q277" s="238"/>
      <c r="R277" s="238"/>
      <c r="S277" s="238"/>
      <c r="T277" s="239"/>
      <c r="AT277" s="240" t="s">
        <v>191</v>
      </c>
      <c r="AU277" s="240" t="s">
        <v>82</v>
      </c>
      <c r="AV277" s="15" t="s">
        <v>80</v>
      </c>
      <c r="AW277" s="15" t="s">
        <v>35</v>
      </c>
      <c r="AX277" s="15" t="s">
        <v>73</v>
      </c>
      <c r="AY277" s="240" t="s">
        <v>137</v>
      </c>
    </row>
    <row r="278" spans="1:65" s="13" customFormat="1" ht="11.25">
      <c r="B278" s="198"/>
      <c r="C278" s="199"/>
      <c r="D278" s="200" t="s">
        <v>191</v>
      </c>
      <c r="E278" s="201" t="s">
        <v>19</v>
      </c>
      <c r="F278" s="202" t="s">
        <v>821</v>
      </c>
      <c r="G278" s="199"/>
      <c r="H278" s="203">
        <v>3288</v>
      </c>
      <c r="I278" s="204"/>
      <c r="J278" s="199"/>
      <c r="K278" s="199"/>
      <c r="L278" s="205"/>
      <c r="M278" s="206"/>
      <c r="N278" s="207"/>
      <c r="O278" s="207"/>
      <c r="P278" s="207"/>
      <c r="Q278" s="207"/>
      <c r="R278" s="207"/>
      <c r="S278" s="207"/>
      <c r="T278" s="208"/>
      <c r="AT278" s="209" t="s">
        <v>191</v>
      </c>
      <c r="AU278" s="209" t="s">
        <v>82</v>
      </c>
      <c r="AV278" s="13" t="s">
        <v>82</v>
      </c>
      <c r="AW278" s="13" t="s">
        <v>35</v>
      </c>
      <c r="AX278" s="13" t="s">
        <v>73</v>
      </c>
      <c r="AY278" s="209" t="s">
        <v>137</v>
      </c>
    </row>
    <row r="279" spans="1:65" s="13" customFormat="1" ht="11.25">
      <c r="B279" s="198"/>
      <c r="C279" s="199"/>
      <c r="D279" s="200" t="s">
        <v>191</v>
      </c>
      <c r="E279" s="201" t="s">
        <v>19</v>
      </c>
      <c r="F279" s="202" t="s">
        <v>812</v>
      </c>
      <c r="G279" s="199"/>
      <c r="H279" s="203">
        <v>230</v>
      </c>
      <c r="I279" s="204"/>
      <c r="J279" s="199"/>
      <c r="K279" s="199"/>
      <c r="L279" s="205"/>
      <c r="M279" s="206"/>
      <c r="N279" s="207"/>
      <c r="O279" s="207"/>
      <c r="P279" s="207"/>
      <c r="Q279" s="207"/>
      <c r="R279" s="207"/>
      <c r="S279" s="207"/>
      <c r="T279" s="208"/>
      <c r="AT279" s="209" t="s">
        <v>191</v>
      </c>
      <c r="AU279" s="209" t="s">
        <v>82</v>
      </c>
      <c r="AV279" s="13" t="s">
        <v>82</v>
      </c>
      <c r="AW279" s="13" t="s">
        <v>35</v>
      </c>
      <c r="AX279" s="13" t="s">
        <v>73</v>
      </c>
      <c r="AY279" s="209" t="s">
        <v>137</v>
      </c>
    </row>
    <row r="280" spans="1:65" s="13" customFormat="1" ht="11.25">
      <c r="B280" s="198"/>
      <c r="C280" s="199"/>
      <c r="D280" s="200" t="s">
        <v>191</v>
      </c>
      <c r="E280" s="201" t="s">
        <v>19</v>
      </c>
      <c r="F280" s="202" t="s">
        <v>813</v>
      </c>
      <c r="G280" s="199"/>
      <c r="H280" s="203">
        <v>240</v>
      </c>
      <c r="I280" s="204"/>
      <c r="J280" s="199"/>
      <c r="K280" s="199"/>
      <c r="L280" s="205"/>
      <c r="M280" s="206"/>
      <c r="N280" s="207"/>
      <c r="O280" s="207"/>
      <c r="P280" s="207"/>
      <c r="Q280" s="207"/>
      <c r="R280" s="207"/>
      <c r="S280" s="207"/>
      <c r="T280" s="208"/>
      <c r="AT280" s="209" t="s">
        <v>191</v>
      </c>
      <c r="AU280" s="209" t="s">
        <v>82</v>
      </c>
      <c r="AV280" s="13" t="s">
        <v>82</v>
      </c>
      <c r="AW280" s="13" t="s">
        <v>35</v>
      </c>
      <c r="AX280" s="13" t="s">
        <v>73</v>
      </c>
      <c r="AY280" s="209" t="s">
        <v>137</v>
      </c>
    </row>
    <row r="281" spans="1:65" s="14" customFormat="1" ht="11.25">
      <c r="B281" s="210"/>
      <c r="C281" s="211"/>
      <c r="D281" s="200" t="s">
        <v>191</v>
      </c>
      <c r="E281" s="212" t="s">
        <v>19</v>
      </c>
      <c r="F281" s="213" t="s">
        <v>193</v>
      </c>
      <c r="G281" s="211"/>
      <c r="H281" s="214">
        <v>3758</v>
      </c>
      <c r="I281" s="215"/>
      <c r="J281" s="211"/>
      <c r="K281" s="211"/>
      <c r="L281" s="216"/>
      <c r="M281" s="217"/>
      <c r="N281" s="218"/>
      <c r="O281" s="218"/>
      <c r="P281" s="218"/>
      <c r="Q281" s="218"/>
      <c r="R281" s="218"/>
      <c r="S281" s="218"/>
      <c r="T281" s="219"/>
      <c r="AT281" s="220" t="s">
        <v>191</v>
      </c>
      <c r="AU281" s="220" t="s">
        <v>82</v>
      </c>
      <c r="AV281" s="14" t="s">
        <v>143</v>
      </c>
      <c r="AW281" s="14" t="s">
        <v>35</v>
      </c>
      <c r="AX281" s="14" t="s">
        <v>80</v>
      </c>
      <c r="AY281" s="220" t="s">
        <v>137</v>
      </c>
    </row>
    <row r="282" spans="1:65" s="2" customFormat="1" ht="24.2" customHeight="1">
      <c r="A282" s="36"/>
      <c r="B282" s="37"/>
      <c r="C282" s="180" t="s">
        <v>438</v>
      </c>
      <c r="D282" s="180" t="s">
        <v>139</v>
      </c>
      <c r="E282" s="181" t="s">
        <v>473</v>
      </c>
      <c r="F282" s="182" t="s">
        <v>474</v>
      </c>
      <c r="G282" s="183" t="s">
        <v>142</v>
      </c>
      <c r="H282" s="184">
        <v>450</v>
      </c>
      <c r="I282" s="185"/>
      <c r="J282" s="186">
        <f>ROUND(I282*H282,2)</f>
        <v>0</v>
      </c>
      <c r="K282" s="182" t="s">
        <v>148</v>
      </c>
      <c r="L282" s="41"/>
      <c r="M282" s="187" t="s">
        <v>19</v>
      </c>
      <c r="N282" s="188" t="s">
        <v>44</v>
      </c>
      <c r="O282" s="66"/>
      <c r="P282" s="189">
        <f>O282*H282</f>
        <v>0</v>
      </c>
      <c r="Q282" s="189">
        <v>0.29160000000000003</v>
      </c>
      <c r="R282" s="189">
        <f>Q282*H282</f>
        <v>131.22</v>
      </c>
      <c r="S282" s="189">
        <v>0</v>
      </c>
      <c r="T282" s="190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91" t="s">
        <v>143</v>
      </c>
      <c r="AT282" s="191" t="s">
        <v>139</v>
      </c>
      <c r="AU282" s="191" t="s">
        <v>82</v>
      </c>
      <c r="AY282" s="19" t="s">
        <v>137</v>
      </c>
      <c r="BE282" s="192">
        <f>IF(N282="základní",J282,0)</f>
        <v>0</v>
      </c>
      <c r="BF282" s="192">
        <f>IF(N282="snížená",J282,0)</f>
        <v>0</v>
      </c>
      <c r="BG282" s="192">
        <f>IF(N282="zákl. přenesená",J282,0)</f>
        <v>0</v>
      </c>
      <c r="BH282" s="192">
        <f>IF(N282="sníž. přenesená",J282,0)</f>
        <v>0</v>
      </c>
      <c r="BI282" s="192">
        <f>IF(N282="nulová",J282,0)</f>
        <v>0</v>
      </c>
      <c r="BJ282" s="19" t="s">
        <v>80</v>
      </c>
      <c r="BK282" s="192">
        <f>ROUND(I282*H282,2)</f>
        <v>0</v>
      </c>
      <c r="BL282" s="19" t="s">
        <v>143</v>
      </c>
      <c r="BM282" s="191" t="s">
        <v>822</v>
      </c>
    </row>
    <row r="283" spans="1:65" s="2" customFormat="1" ht="11.25">
      <c r="A283" s="36"/>
      <c r="B283" s="37"/>
      <c r="C283" s="38"/>
      <c r="D283" s="193" t="s">
        <v>150</v>
      </c>
      <c r="E283" s="38"/>
      <c r="F283" s="194" t="s">
        <v>476</v>
      </c>
      <c r="G283" s="38"/>
      <c r="H283" s="38"/>
      <c r="I283" s="195"/>
      <c r="J283" s="38"/>
      <c r="K283" s="38"/>
      <c r="L283" s="41"/>
      <c r="M283" s="196"/>
      <c r="N283" s="197"/>
      <c r="O283" s="66"/>
      <c r="P283" s="66"/>
      <c r="Q283" s="66"/>
      <c r="R283" s="66"/>
      <c r="S283" s="66"/>
      <c r="T283" s="67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9" t="s">
        <v>150</v>
      </c>
      <c r="AU283" s="19" t="s">
        <v>82</v>
      </c>
    </row>
    <row r="284" spans="1:65" s="13" customFormat="1" ht="11.25">
      <c r="B284" s="198"/>
      <c r="C284" s="199"/>
      <c r="D284" s="200" t="s">
        <v>191</v>
      </c>
      <c r="E284" s="201" t="s">
        <v>19</v>
      </c>
      <c r="F284" s="202" t="s">
        <v>823</v>
      </c>
      <c r="G284" s="199"/>
      <c r="H284" s="203">
        <v>450</v>
      </c>
      <c r="I284" s="204"/>
      <c r="J284" s="199"/>
      <c r="K284" s="199"/>
      <c r="L284" s="205"/>
      <c r="M284" s="206"/>
      <c r="N284" s="207"/>
      <c r="O284" s="207"/>
      <c r="P284" s="207"/>
      <c r="Q284" s="207"/>
      <c r="R284" s="207"/>
      <c r="S284" s="207"/>
      <c r="T284" s="208"/>
      <c r="AT284" s="209" t="s">
        <v>191</v>
      </c>
      <c r="AU284" s="209" t="s">
        <v>82</v>
      </c>
      <c r="AV284" s="13" t="s">
        <v>82</v>
      </c>
      <c r="AW284" s="13" t="s">
        <v>35</v>
      </c>
      <c r="AX284" s="13" t="s">
        <v>73</v>
      </c>
      <c r="AY284" s="209" t="s">
        <v>137</v>
      </c>
    </row>
    <row r="285" spans="1:65" s="2" customFormat="1" ht="16.5" customHeight="1">
      <c r="A285" s="36"/>
      <c r="B285" s="37"/>
      <c r="C285" s="180" t="s">
        <v>446</v>
      </c>
      <c r="D285" s="180" t="s">
        <v>139</v>
      </c>
      <c r="E285" s="181" t="s">
        <v>479</v>
      </c>
      <c r="F285" s="182" t="s">
        <v>480</v>
      </c>
      <c r="G285" s="183" t="s">
        <v>189</v>
      </c>
      <c r="H285" s="184">
        <v>201.6</v>
      </c>
      <c r="I285" s="185"/>
      <c r="J285" s="186">
        <f>ROUND(I285*H285,2)</f>
        <v>0</v>
      </c>
      <c r="K285" s="182" t="s">
        <v>148</v>
      </c>
      <c r="L285" s="41"/>
      <c r="M285" s="187" t="s">
        <v>19</v>
      </c>
      <c r="N285" s="188" t="s">
        <v>44</v>
      </c>
      <c r="O285" s="66"/>
      <c r="P285" s="189">
        <f>O285*H285</f>
        <v>0</v>
      </c>
      <c r="Q285" s="189">
        <v>0</v>
      </c>
      <c r="R285" s="189">
        <f>Q285*H285</f>
        <v>0</v>
      </c>
      <c r="S285" s="189">
        <v>0</v>
      </c>
      <c r="T285" s="190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91" t="s">
        <v>143</v>
      </c>
      <c r="AT285" s="191" t="s">
        <v>139</v>
      </c>
      <c r="AU285" s="191" t="s">
        <v>82</v>
      </c>
      <c r="AY285" s="19" t="s">
        <v>137</v>
      </c>
      <c r="BE285" s="192">
        <f>IF(N285="základní",J285,0)</f>
        <v>0</v>
      </c>
      <c r="BF285" s="192">
        <f>IF(N285="snížená",J285,0)</f>
        <v>0</v>
      </c>
      <c r="BG285" s="192">
        <f>IF(N285="zákl. přenesená",J285,0)</f>
        <v>0</v>
      </c>
      <c r="BH285" s="192">
        <f>IF(N285="sníž. přenesená",J285,0)</f>
        <v>0</v>
      </c>
      <c r="BI285" s="192">
        <f>IF(N285="nulová",J285,0)</f>
        <v>0</v>
      </c>
      <c r="BJ285" s="19" t="s">
        <v>80</v>
      </c>
      <c r="BK285" s="192">
        <f>ROUND(I285*H285,2)</f>
        <v>0</v>
      </c>
      <c r="BL285" s="19" t="s">
        <v>143</v>
      </c>
      <c r="BM285" s="191" t="s">
        <v>824</v>
      </c>
    </row>
    <row r="286" spans="1:65" s="2" customFormat="1" ht="11.25">
      <c r="A286" s="36"/>
      <c r="B286" s="37"/>
      <c r="C286" s="38"/>
      <c r="D286" s="193" t="s">
        <v>150</v>
      </c>
      <c r="E286" s="38"/>
      <c r="F286" s="194" t="s">
        <v>482</v>
      </c>
      <c r="G286" s="38"/>
      <c r="H286" s="38"/>
      <c r="I286" s="195"/>
      <c r="J286" s="38"/>
      <c r="K286" s="38"/>
      <c r="L286" s="41"/>
      <c r="M286" s="196"/>
      <c r="N286" s="197"/>
      <c r="O286" s="66"/>
      <c r="P286" s="66"/>
      <c r="Q286" s="66"/>
      <c r="R286" s="66"/>
      <c r="S286" s="66"/>
      <c r="T286" s="67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9" t="s">
        <v>150</v>
      </c>
      <c r="AU286" s="19" t="s">
        <v>82</v>
      </c>
    </row>
    <row r="287" spans="1:65" s="13" customFormat="1" ht="11.25">
      <c r="B287" s="198"/>
      <c r="C287" s="199"/>
      <c r="D287" s="200" t="s">
        <v>191</v>
      </c>
      <c r="E287" s="201" t="s">
        <v>19</v>
      </c>
      <c r="F287" s="202" t="s">
        <v>825</v>
      </c>
      <c r="G287" s="199"/>
      <c r="H287" s="203">
        <v>201.6</v>
      </c>
      <c r="I287" s="204"/>
      <c r="J287" s="199"/>
      <c r="K287" s="199"/>
      <c r="L287" s="205"/>
      <c r="M287" s="206"/>
      <c r="N287" s="207"/>
      <c r="O287" s="207"/>
      <c r="P287" s="207"/>
      <c r="Q287" s="207"/>
      <c r="R287" s="207"/>
      <c r="S287" s="207"/>
      <c r="T287" s="208"/>
      <c r="AT287" s="209" t="s">
        <v>191</v>
      </c>
      <c r="AU287" s="209" t="s">
        <v>82</v>
      </c>
      <c r="AV287" s="13" t="s">
        <v>82</v>
      </c>
      <c r="AW287" s="13" t="s">
        <v>35</v>
      </c>
      <c r="AX287" s="13" t="s">
        <v>73</v>
      </c>
      <c r="AY287" s="209" t="s">
        <v>137</v>
      </c>
    </row>
    <row r="288" spans="1:65" s="12" customFormat="1" ht="22.9" customHeight="1">
      <c r="B288" s="164"/>
      <c r="C288" s="165"/>
      <c r="D288" s="166" t="s">
        <v>72</v>
      </c>
      <c r="E288" s="178" t="s">
        <v>174</v>
      </c>
      <c r="F288" s="178" t="s">
        <v>484</v>
      </c>
      <c r="G288" s="165"/>
      <c r="H288" s="165"/>
      <c r="I288" s="168"/>
      <c r="J288" s="179">
        <f>BK288</f>
        <v>0</v>
      </c>
      <c r="K288" s="165"/>
      <c r="L288" s="170"/>
      <c r="M288" s="171"/>
      <c r="N288" s="172"/>
      <c r="O288" s="172"/>
      <c r="P288" s="173">
        <f>SUM(P289:P299)</f>
        <v>0</v>
      </c>
      <c r="Q288" s="172"/>
      <c r="R288" s="173">
        <f>SUM(R289:R299)</f>
        <v>1.5414399999999999</v>
      </c>
      <c r="S288" s="172"/>
      <c r="T288" s="174">
        <f>SUM(T289:T299)</f>
        <v>0</v>
      </c>
      <c r="AR288" s="175" t="s">
        <v>80</v>
      </c>
      <c r="AT288" s="176" t="s">
        <v>72</v>
      </c>
      <c r="AU288" s="176" t="s">
        <v>80</v>
      </c>
      <c r="AY288" s="175" t="s">
        <v>137</v>
      </c>
      <c r="BK288" s="177">
        <f>SUM(BK289:BK299)</f>
        <v>0</v>
      </c>
    </row>
    <row r="289" spans="1:65" s="2" customFormat="1" ht="21.75" customHeight="1">
      <c r="A289" s="36"/>
      <c r="B289" s="37"/>
      <c r="C289" s="180" t="s">
        <v>452</v>
      </c>
      <c r="D289" s="180" t="s">
        <v>139</v>
      </c>
      <c r="E289" s="181" t="s">
        <v>486</v>
      </c>
      <c r="F289" s="182" t="s">
        <v>487</v>
      </c>
      <c r="G289" s="183" t="s">
        <v>171</v>
      </c>
      <c r="H289" s="184">
        <v>900</v>
      </c>
      <c r="I289" s="185"/>
      <c r="J289" s="186">
        <f>ROUND(I289*H289,2)</f>
        <v>0</v>
      </c>
      <c r="K289" s="182" t="s">
        <v>148</v>
      </c>
      <c r="L289" s="41"/>
      <c r="M289" s="187" t="s">
        <v>19</v>
      </c>
      <c r="N289" s="188" t="s">
        <v>44</v>
      </c>
      <c r="O289" s="66"/>
      <c r="P289" s="189">
        <f>O289*H289</f>
        <v>0</v>
      </c>
      <c r="Q289" s="189">
        <v>0</v>
      </c>
      <c r="R289" s="189">
        <f>Q289*H289</f>
        <v>0</v>
      </c>
      <c r="S289" s="189">
        <v>0</v>
      </c>
      <c r="T289" s="190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91" t="s">
        <v>143</v>
      </c>
      <c r="AT289" s="191" t="s">
        <v>139</v>
      </c>
      <c r="AU289" s="191" t="s">
        <v>82</v>
      </c>
      <c r="AY289" s="19" t="s">
        <v>137</v>
      </c>
      <c r="BE289" s="192">
        <f>IF(N289="základní",J289,0)</f>
        <v>0</v>
      </c>
      <c r="BF289" s="192">
        <f>IF(N289="snížená",J289,0)</f>
        <v>0</v>
      </c>
      <c r="BG289" s="192">
        <f>IF(N289="zákl. přenesená",J289,0)</f>
        <v>0</v>
      </c>
      <c r="BH289" s="192">
        <f>IF(N289="sníž. přenesená",J289,0)</f>
        <v>0</v>
      </c>
      <c r="BI289" s="192">
        <f>IF(N289="nulová",J289,0)</f>
        <v>0</v>
      </c>
      <c r="BJ289" s="19" t="s">
        <v>80</v>
      </c>
      <c r="BK289" s="192">
        <f>ROUND(I289*H289,2)</f>
        <v>0</v>
      </c>
      <c r="BL289" s="19" t="s">
        <v>143</v>
      </c>
      <c r="BM289" s="191" t="s">
        <v>826</v>
      </c>
    </row>
    <row r="290" spans="1:65" s="2" customFormat="1" ht="11.25">
      <c r="A290" s="36"/>
      <c r="B290" s="37"/>
      <c r="C290" s="38"/>
      <c r="D290" s="193" t="s">
        <v>150</v>
      </c>
      <c r="E290" s="38"/>
      <c r="F290" s="194" t="s">
        <v>489</v>
      </c>
      <c r="G290" s="38"/>
      <c r="H290" s="38"/>
      <c r="I290" s="195"/>
      <c r="J290" s="38"/>
      <c r="K290" s="38"/>
      <c r="L290" s="41"/>
      <c r="M290" s="196"/>
      <c r="N290" s="197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150</v>
      </c>
      <c r="AU290" s="19" t="s">
        <v>82</v>
      </c>
    </row>
    <row r="291" spans="1:65" s="13" customFormat="1" ht="11.25">
      <c r="B291" s="198"/>
      <c r="C291" s="199"/>
      <c r="D291" s="200" t="s">
        <v>191</v>
      </c>
      <c r="E291" s="201" t="s">
        <v>19</v>
      </c>
      <c r="F291" s="202" t="s">
        <v>827</v>
      </c>
      <c r="G291" s="199"/>
      <c r="H291" s="203">
        <v>900</v>
      </c>
      <c r="I291" s="204"/>
      <c r="J291" s="199"/>
      <c r="K291" s="199"/>
      <c r="L291" s="205"/>
      <c r="M291" s="206"/>
      <c r="N291" s="207"/>
      <c r="O291" s="207"/>
      <c r="P291" s="207"/>
      <c r="Q291" s="207"/>
      <c r="R291" s="207"/>
      <c r="S291" s="207"/>
      <c r="T291" s="208"/>
      <c r="AT291" s="209" t="s">
        <v>191</v>
      </c>
      <c r="AU291" s="209" t="s">
        <v>82</v>
      </c>
      <c r="AV291" s="13" t="s">
        <v>82</v>
      </c>
      <c r="AW291" s="13" t="s">
        <v>35</v>
      </c>
      <c r="AX291" s="13" t="s">
        <v>73</v>
      </c>
      <c r="AY291" s="209" t="s">
        <v>137</v>
      </c>
    </row>
    <row r="292" spans="1:65" s="14" customFormat="1" ht="11.25">
      <c r="B292" s="210"/>
      <c r="C292" s="211"/>
      <c r="D292" s="200" t="s">
        <v>191</v>
      </c>
      <c r="E292" s="212" t="s">
        <v>19</v>
      </c>
      <c r="F292" s="213" t="s">
        <v>193</v>
      </c>
      <c r="G292" s="211"/>
      <c r="H292" s="214">
        <v>900</v>
      </c>
      <c r="I292" s="215"/>
      <c r="J292" s="211"/>
      <c r="K292" s="211"/>
      <c r="L292" s="216"/>
      <c r="M292" s="217"/>
      <c r="N292" s="218"/>
      <c r="O292" s="218"/>
      <c r="P292" s="218"/>
      <c r="Q292" s="218"/>
      <c r="R292" s="218"/>
      <c r="S292" s="218"/>
      <c r="T292" s="219"/>
      <c r="AT292" s="220" t="s">
        <v>191</v>
      </c>
      <c r="AU292" s="220" t="s">
        <v>82</v>
      </c>
      <c r="AV292" s="14" t="s">
        <v>143</v>
      </c>
      <c r="AW292" s="14" t="s">
        <v>35</v>
      </c>
      <c r="AX292" s="14" t="s">
        <v>80</v>
      </c>
      <c r="AY292" s="220" t="s">
        <v>137</v>
      </c>
    </row>
    <row r="293" spans="1:65" s="2" customFormat="1" ht="24.2" customHeight="1">
      <c r="A293" s="36"/>
      <c r="B293" s="37"/>
      <c r="C293" s="221" t="s">
        <v>459</v>
      </c>
      <c r="D293" s="221" t="s">
        <v>269</v>
      </c>
      <c r="E293" s="222" t="s">
        <v>493</v>
      </c>
      <c r="F293" s="223" t="s">
        <v>494</v>
      </c>
      <c r="G293" s="224" t="s">
        <v>171</v>
      </c>
      <c r="H293" s="225">
        <v>945</v>
      </c>
      <c r="I293" s="226"/>
      <c r="J293" s="227">
        <f>ROUND(I293*H293,2)</f>
        <v>0</v>
      </c>
      <c r="K293" s="223" t="s">
        <v>148</v>
      </c>
      <c r="L293" s="228"/>
      <c r="M293" s="229" t="s">
        <v>19</v>
      </c>
      <c r="N293" s="230" t="s">
        <v>44</v>
      </c>
      <c r="O293" s="66"/>
      <c r="P293" s="189">
        <f>O293*H293</f>
        <v>0</v>
      </c>
      <c r="Q293" s="189">
        <v>4.8000000000000001E-4</v>
      </c>
      <c r="R293" s="189">
        <f>Q293*H293</f>
        <v>0.4536</v>
      </c>
      <c r="S293" s="189">
        <v>0</v>
      </c>
      <c r="T293" s="190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91" t="s">
        <v>174</v>
      </c>
      <c r="AT293" s="191" t="s">
        <v>269</v>
      </c>
      <c r="AU293" s="191" t="s">
        <v>82</v>
      </c>
      <c r="AY293" s="19" t="s">
        <v>137</v>
      </c>
      <c r="BE293" s="192">
        <f>IF(N293="základní",J293,0)</f>
        <v>0</v>
      </c>
      <c r="BF293" s="192">
        <f>IF(N293="snížená",J293,0)</f>
        <v>0</v>
      </c>
      <c r="BG293" s="192">
        <f>IF(N293="zákl. přenesená",J293,0)</f>
        <v>0</v>
      </c>
      <c r="BH293" s="192">
        <f>IF(N293="sníž. přenesená",J293,0)</f>
        <v>0</v>
      </c>
      <c r="BI293" s="192">
        <f>IF(N293="nulová",J293,0)</f>
        <v>0</v>
      </c>
      <c r="BJ293" s="19" t="s">
        <v>80</v>
      </c>
      <c r="BK293" s="192">
        <f>ROUND(I293*H293,2)</f>
        <v>0</v>
      </c>
      <c r="BL293" s="19" t="s">
        <v>143</v>
      </c>
      <c r="BM293" s="191" t="s">
        <v>828</v>
      </c>
    </row>
    <row r="294" spans="1:65" s="13" customFormat="1" ht="11.25">
      <c r="B294" s="198"/>
      <c r="C294" s="199"/>
      <c r="D294" s="200" t="s">
        <v>191</v>
      </c>
      <c r="E294" s="201" t="s">
        <v>19</v>
      </c>
      <c r="F294" s="202" t="s">
        <v>829</v>
      </c>
      <c r="G294" s="199"/>
      <c r="H294" s="203">
        <v>945</v>
      </c>
      <c r="I294" s="204"/>
      <c r="J294" s="199"/>
      <c r="K294" s="199"/>
      <c r="L294" s="205"/>
      <c r="M294" s="206"/>
      <c r="N294" s="207"/>
      <c r="O294" s="207"/>
      <c r="P294" s="207"/>
      <c r="Q294" s="207"/>
      <c r="R294" s="207"/>
      <c r="S294" s="207"/>
      <c r="T294" s="208"/>
      <c r="AT294" s="209" t="s">
        <v>191</v>
      </c>
      <c r="AU294" s="209" t="s">
        <v>82</v>
      </c>
      <c r="AV294" s="13" t="s">
        <v>82</v>
      </c>
      <c r="AW294" s="13" t="s">
        <v>35</v>
      </c>
      <c r="AX294" s="13" t="s">
        <v>73</v>
      </c>
      <c r="AY294" s="209" t="s">
        <v>137</v>
      </c>
    </row>
    <row r="295" spans="1:65" s="14" customFormat="1" ht="11.25">
      <c r="B295" s="210"/>
      <c r="C295" s="211"/>
      <c r="D295" s="200" t="s">
        <v>191</v>
      </c>
      <c r="E295" s="212" t="s">
        <v>19</v>
      </c>
      <c r="F295" s="213" t="s">
        <v>193</v>
      </c>
      <c r="G295" s="211"/>
      <c r="H295" s="214">
        <v>945</v>
      </c>
      <c r="I295" s="215"/>
      <c r="J295" s="211"/>
      <c r="K295" s="211"/>
      <c r="L295" s="216"/>
      <c r="M295" s="217"/>
      <c r="N295" s="218"/>
      <c r="O295" s="218"/>
      <c r="P295" s="218"/>
      <c r="Q295" s="218"/>
      <c r="R295" s="218"/>
      <c r="S295" s="218"/>
      <c r="T295" s="219"/>
      <c r="AT295" s="220" t="s">
        <v>191</v>
      </c>
      <c r="AU295" s="220" t="s">
        <v>82</v>
      </c>
      <c r="AV295" s="14" t="s">
        <v>143</v>
      </c>
      <c r="AW295" s="14" t="s">
        <v>35</v>
      </c>
      <c r="AX295" s="14" t="s">
        <v>80</v>
      </c>
      <c r="AY295" s="220" t="s">
        <v>137</v>
      </c>
    </row>
    <row r="296" spans="1:65" s="2" customFormat="1" ht="16.5" customHeight="1">
      <c r="A296" s="36"/>
      <c r="B296" s="37"/>
      <c r="C296" s="180" t="s">
        <v>465</v>
      </c>
      <c r="D296" s="180" t="s">
        <v>139</v>
      </c>
      <c r="E296" s="181" t="s">
        <v>502</v>
      </c>
      <c r="F296" s="182" t="s">
        <v>503</v>
      </c>
      <c r="G296" s="183" t="s">
        <v>147</v>
      </c>
      <c r="H296" s="184">
        <v>2</v>
      </c>
      <c r="I296" s="185"/>
      <c r="J296" s="186">
        <f>ROUND(I296*H296,2)</f>
        <v>0</v>
      </c>
      <c r="K296" s="182" t="s">
        <v>148</v>
      </c>
      <c r="L296" s="41"/>
      <c r="M296" s="187" t="s">
        <v>19</v>
      </c>
      <c r="N296" s="188" t="s">
        <v>44</v>
      </c>
      <c r="O296" s="66"/>
      <c r="P296" s="189">
        <f>O296*H296</f>
        <v>0</v>
      </c>
      <c r="Q296" s="189">
        <v>0.54391999999999996</v>
      </c>
      <c r="R296" s="189">
        <f>Q296*H296</f>
        <v>1.0878399999999999</v>
      </c>
      <c r="S296" s="189">
        <v>0</v>
      </c>
      <c r="T296" s="190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91" t="s">
        <v>143</v>
      </c>
      <c r="AT296" s="191" t="s">
        <v>139</v>
      </c>
      <c r="AU296" s="191" t="s">
        <v>82</v>
      </c>
      <c r="AY296" s="19" t="s">
        <v>137</v>
      </c>
      <c r="BE296" s="192">
        <f>IF(N296="základní",J296,0)</f>
        <v>0</v>
      </c>
      <c r="BF296" s="192">
        <f>IF(N296="snížená",J296,0)</f>
        <v>0</v>
      </c>
      <c r="BG296" s="192">
        <f>IF(N296="zákl. přenesená",J296,0)</f>
        <v>0</v>
      </c>
      <c r="BH296" s="192">
        <f>IF(N296="sníž. přenesená",J296,0)</f>
        <v>0</v>
      </c>
      <c r="BI296" s="192">
        <f>IF(N296="nulová",J296,0)</f>
        <v>0</v>
      </c>
      <c r="BJ296" s="19" t="s">
        <v>80</v>
      </c>
      <c r="BK296" s="192">
        <f>ROUND(I296*H296,2)</f>
        <v>0</v>
      </c>
      <c r="BL296" s="19" t="s">
        <v>143</v>
      </c>
      <c r="BM296" s="191" t="s">
        <v>830</v>
      </c>
    </row>
    <row r="297" spans="1:65" s="2" customFormat="1" ht="11.25">
      <c r="A297" s="36"/>
      <c r="B297" s="37"/>
      <c r="C297" s="38"/>
      <c r="D297" s="193" t="s">
        <v>150</v>
      </c>
      <c r="E297" s="38"/>
      <c r="F297" s="194" t="s">
        <v>505</v>
      </c>
      <c r="G297" s="38"/>
      <c r="H297" s="38"/>
      <c r="I297" s="195"/>
      <c r="J297" s="38"/>
      <c r="K297" s="38"/>
      <c r="L297" s="41"/>
      <c r="M297" s="196"/>
      <c r="N297" s="197"/>
      <c r="O297" s="66"/>
      <c r="P297" s="66"/>
      <c r="Q297" s="66"/>
      <c r="R297" s="66"/>
      <c r="S297" s="66"/>
      <c r="T297" s="67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9" t="s">
        <v>150</v>
      </c>
      <c r="AU297" s="19" t="s">
        <v>82</v>
      </c>
    </row>
    <row r="298" spans="1:65" s="13" customFormat="1" ht="11.25">
      <c r="B298" s="198"/>
      <c r="C298" s="199"/>
      <c r="D298" s="200" t="s">
        <v>191</v>
      </c>
      <c r="E298" s="201" t="s">
        <v>19</v>
      </c>
      <c r="F298" s="202" t="s">
        <v>831</v>
      </c>
      <c r="G298" s="199"/>
      <c r="H298" s="203">
        <v>2</v>
      </c>
      <c r="I298" s="204"/>
      <c r="J298" s="199"/>
      <c r="K298" s="199"/>
      <c r="L298" s="205"/>
      <c r="M298" s="206"/>
      <c r="N298" s="207"/>
      <c r="O298" s="207"/>
      <c r="P298" s="207"/>
      <c r="Q298" s="207"/>
      <c r="R298" s="207"/>
      <c r="S298" s="207"/>
      <c r="T298" s="208"/>
      <c r="AT298" s="209" t="s">
        <v>191</v>
      </c>
      <c r="AU298" s="209" t="s">
        <v>82</v>
      </c>
      <c r="AV298" s="13" t="s">
        <v>82</v>
      </c>
      <c r="AW298" s="13" t="s">
        <v>35</v>
      </c>
      <c r="AX298" s="13" t="s">
        <v>73</v>
      </c>
      <c r="AY298" s="209" t="s">
        <v>137</v>
      </c>
    </row>
    <row r="299" spans="1:65" s="14" customFormat="1" ht="11.25">
      <c r="B299" s="210"/>
      <c r="C299" s="211"/>
      <c r="D299" s="200" t="s">
        <v>191</v>
      </c>
      <c r="E299" s="212" t="s">
        <v>19</v>
      </c>
      <c r="F299" s="213" t="s">
        <v>193</v>
      </c>
      <c r="G299" s="211"/>
      <c r="H299" s="214">
        <v>2</v>
      </c>
      <c r="I299" s="215"/>
      <c r="J299" s="211"/>
      <c r="K299" s="211"/>
      <c r="L299" s="216"/>
      <c r="M299" s="217"/>
      <c r="N299" s="218"/>
      <c r="O299" s="218"/>
      <c r="P299" s="218"/>
      <c r="Q299" s="218"/>
      <c r="R299" s="218"/>
      <c r="S299" s="218"/>
      <c r="T299" s="219"/>
      <c r="AT299" s="220" t="s">
        <v>191</v>
      </c>
      <c r="AU299" s="220" t="s">
        <v>82</v>
      </c>
      <c r="AV299" s="14" t="s">
        <v>143</v>
      </c>
      <c r="AW299" s="14" t="s">
        <v>35</v>
      </c>
      <c r="AX299" s="14" t="s">
        <v>80</v>
      </c>
      <c r="AY299" s="220" t="s">
        <v>137</v>
      </c>
    </row>
    <row r="300" spans="1:65" s="12" customFormat="1" ht="22.9" customHeight="1">
      <c r="B300" s="164"/>
      <c r="C300" s="165"/>
      <c r="D300" s="166" t="s">
        <v>72</v>
      </c>
      <c r="E300" s="178" t="s">
        <v>180</v>
      </c>
      <c r="F300" s="178" t="s">
        <v>507</v>
      </c>
      <c r="G300" s="165"/>
      <c r="H300" s="165"/>
      <c r="I300" s="168"/>
      <c r="J300" s="179">
        <f>BK300</f>
        <v>0</v>
      </c>
      <c r="K300" s="165"/>
      <c r="L300" s="170"/>
      <c r="M300" s="171"/>
      <c r="N300" s="172"/>
      <c r="O300" s="172"/>
      <c r="P300" s="173">
        <f>SUM(P301:P361)</f>
        <v>0</v>
      </c>
      <c r="Q300" s="172"/>
      <c r="R300" s="173">
        <f>SUM(R301:R361)</f>
        <v>277.07647059999999</v>
      </c>
      <c r="S300" s="172"/>
      <c r="T300" s="174">
        <f>SUM(T301:T361)</f>
        <v>70.694999999999993</v>
      </c>
      <c r="AR300" s="175" t="s">
        <v>80</v>
      </c>
      <c r="AT300" s="176" t="s">
        <v>72</v>
      </c>
      <c r="AU300" s="176" t="s">
        <v>80</v>
      </c>
      <c r="AY300" s="175" t="s">
        <v>137</v>
      </c>
      <c r="BK300" s="177">
        <f>SUM(BK301:BK361)</f>
        <v>0</v>
      </c>
    </row>
    <row r="301" spans="1:65" s="2" customFormat="1" ht="21.75" customHeight="1">
      <c r="A301" s="36"/>
      <c r="B301" s="37"/>
      <c r="C301" s="180" t="s">
        <v>472</v>
      </c>
      <c r="D301" s="180" t="s">
        <v>139</v>
      </c>
      <c r="E301" s="181" t="s">
        <v>509</v>
      </c>
      <c r="F301" s="182" t="s">
        <v>510</v>
      </c>
      <c r="G301" s="183" t="s">
        <v>147</v>
      </c>
      <c r="H301" s="184">
        <v>2</v>
      </c>
      <c r="I301" s="185"/>
      <c r="J301" s="186">
        <f>ROUND(I301*H301,2)</f>
        <v>0</v>
      </c>
      <c r="K301" s="182" t="s">
        <v>148</v>
      </c>
      <c r="L301" s="41"/>
      <c r="M301" s="187" t="s">
        <v>19</v>
      </c>
      <c r="N301" s="188" t="s">
        <v>44</v>
      </c>
      <c r="O301" s="66"/>
      <c r="P301" s="189">
        <f>O301*H301</f>
        <v>0</v>
      </c>
      <c r="Q301" s="189">
        <v>0</v>
      </c>
      <c r="R301" s="189">
        <f>Q301*H301</f>
        <v>0</v>
      </c>
      <c r="S301" s="189">
        <v>0</v>
      </c>
      <c r="T301" s="190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91" t="s">
        <v>143</v>
      </c>
      <c r="AT301" s="191" t="s">
        <v>139</v>
      </c>
      <c r="AU301" s="191" t="s">
        <v>82</v>
      </c>
      <c r="AY301" s="19" t="s">
        <v>137</v>
      </c>
      <c r="BE301" s="192">
        <f>IF(N301="základní",J301,0)</f>
        <v>0</v>
      </c>
      <c r="BF301" s="192">
        <f>IF(N301="snížená",J301,0)</f>
        <v>0</v>
      </c>
      <c r="BG301" s="192">
        <f>IF(N301="zákl. přenesená",J301,0)</f>
        <v>0</v>
      </c>
      <c r="BH301" s="192">
        <f>IF(N301="sníž. přenesená",J301,0)</f>
        <v>0</v>
      </c>
      <c r="BI301" s="192">
        <f>IF(N301="nulová",J301,0)</f>
        <v>0</v>
      </c>
      <c r="BJ301" s="19" t="s">
        <v>80</v>
      </c>
      <c r="BK301" s="192">
        <f>ROUND(I301*H301,2)</f>
        <v>0</v>
      </c>
      <c r="BL301" s="19" t="s">
        <v>143</v>
      </c>
      <c r="BM301" s="191" t="s">
        <v>832</v>
      </c>
    </row>
    <row r="302" spans="1:65" s="2" customFormat="1" ht="11.25">
      <c r="A302" s="36"/>
      <c r="B302" s="37"/>
      <c r="C302" s="38"/>
      <c r="D302" s="193" t="s">
        <v>150</v>
      </c>
      <c r="E302" s="38"/>
      <c r="F302" s="194" t="s">
        <v>512</v>
      </c>
      <c r="G302" s="38"/>
      <c r="H302" s="38"/>
      <c r="I302" s="195"/>
      <c r="J302" s="38"/>
      <c r="K302" s="38"/>
      <c r="L302" s="41"/>
      <c r="M302" s="196"/>
      <c r="N302" s="197"/>
      <c r="O302" s="66"/>
      <c r="P302" s="66"/>
      <c r="Q302" s="66"/>
      <c r="R302" s="66"/>
      <c r="S302" s="66"/>
      <c r="T302" s="67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9" t="s">
        <v>150</v>
      </c>
      <c r="AU302" s="19" t="s">
        <v>82</v>
      </c>
    </row>
    <row r="303" spans="1:65" s="13" customFormat="1" ht="11.25">
      <c r="B303" s="198"/>
      <c r="C303" s="199"/>
      <c r="D303" s="200" t="s">
        <v>191</v>
      </c>
      <c r="E303" s="201" t="s">
        <v>19</v>
      </c>
      <c r="F303" s="202" t="s">
        <v>513</v>
      </c>
      <c r="G303" s="199"/>
      <c r="H303" s="203">
        <v>2</v>
      </c>
      <c r="I303" s="204"/>
      <c r="J303" s="199"/>
      <c r="K303" s="199"/>
      <c r="L303" s="205"/>
      <c r="M303" s="206"/>
      <c r="N303" s="207"/>
      <c r="O303" s="207"/>
      <c r="P303" s="207"/>
      <c r="Q303" s="207"/>
      <c r="R303" s="207"/>
      <c r="S303" s="207"/>
      <c r="T303" s="208"/>
      <c r="AT303" s="209" t="s">
        <v>191</v>
      </c>
      <c r="AU303" s="209" t="s">
        <v>82</v>
      </c>
      <c r="AV303" s="13" t="s">
        <v>82</v>
      </c>
      <c r="AW303" s="13" t="s">
        <v>35</v>
      </c>
      <c r="AX303" s="13" t="s">
        <v>73</v>
      </c>
      <c r="AY303" s="209" t="s">
        <v>137</v>
      </c>
    </row>
    <row r="304" spans="1:65" s="14" customFormat="1" ht="11.25">
      <c r="B304" s="210"/>
      <c r="C304" s="211"/>
      <c r="D304" s="200" t="s">
        <v>191</v>
      </c>
      <c r="E304" s="212" t="s">
        <v>19</v>
      </c>
      <c r="F304" s="213" t="s">
        <v>193</v>
      </c>
      <c r="G304" s="211"/>
      <c r="H304" s="214">
        <v>2</v>
      </c>
      <c r="I304" s="215"/>
      <c r="J304" s="211"/>
      <c r="K304" s="211"/>
      <c r="L304" s="216"/>
      <c r="M304" s="217"/>
      <c r="N304" s="218"/>
      <c r="O304" s="218"/>
      <c r="P304" s="218"/>
      <c r="Q304" s="218"/>
      <c r="R304" s="218"/>
      <c r="S304" s="218"/>
      <c r="T304" s="219"/>
      <c r="AT304" s="220" t="s">
        <v>191</v>
      </c>
      <c r="AU304" s="220" t="s">
        <v>82</v>
      </c>
      <c r="AV304" s="14" t="s">
        <v>143</v>
      </c>
      <c r="AW304" s="14" t="s">
        <v>35</v>
      </c>
      <c r="AX304" s="14" t="s">
        <v>80</v>
      </c>
      <c r="AY304" s="220" t="s">
        <v>137</v>
      </c>
    </row>
    <row r="305" spans="1:65" s="2" customFormat="1" ht="16.5" customHeight="1">
      <c r="A305" s="36"/>
      <c r="B305" s="37"/>
      <c r="C305" s="221" t="s">
        <v>478</v>
      </c>
      <c r="D305" s="221" t="s">
        <v>269</v>
      </c>
      <c r="E305" s="222" t="s">
        <v>516</v>
      </c>
      <c r="F305" s="223" t="s">
        <v>517</v>
      </c>
      <c r="G305" s="224" t="s">
        <v>147</v>
      </c>
      <c r="H305" s="225">
        <v>2</v>
      </c>
      <c r="I305" s="226"/>
      <c r="J305" s="227">
        <f>ROUND(I305*H305,2)</f>
        <v>0</v>
      </c>
      <c r="K305" s="223" t="s">
        <v>148</v>
      </c>
      <c r="L305" s="228"/>
      <c r="M305" s="229" t="s">
        <v>19</v>
      </c>
      <c r="N305" s="230" t="s">
        <v>44</v>
      </c>
      <c r="O305" s="66"/>
      <c r="P305" s="189">
        <f>O305*H305</f>
        <v>0</v>
      </c>
      <c r="Q305" s="189">
        <v>2.0999999999999999E-3</v>
      </c>
      <c r="R305" s="189">
        <f>Q305*H305</f>
        <v>4.1999999999999997E-3</v>
      </c>
      <c r="S305" s="189">
        <v>0</v>
      </c>
      <c r="T305" s="190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91" t="s">
        <v>174</v>
      </c>
      <c r="AT305" s="191" t="s">
        <v>269</v>
      </c>
      <c r="AU305" s="191" t="s">
        <v>82</v>
      </c>
      <c r="AY305" s="19" t="s">
        <v>137</v>
      </c>
      <c r="BE305" s="192">
        <f>IF(N305="základní",J305,0)</f>
        <v>0</v>
      </c>
      <c r="BF305" s="192">
        <f>IF(N305="snížená",J305,0)</f>
        <v>0</v>
      </c>
      <c r="BG305" s="192">
        <f>IF(N305="zákl. přenesená",J305,0)</f>
        <v>0</v>
      </c>
      <c r="BH305" s="192">
        <f>IF(N305="sníž. přenesená",J305,0)</f>
        <v>0</v>
      </c>
      <c r="BI305" s="192">
        <f>IF(N305="nulová",J305,0)</f>
        <v>0</v>
      </c>
      <c r="BJ305" s="19" t="s">
        <v>80</v>
      </c>
      <c r="BK305" s="192">
        <f>ROUND(I305*H305,2)</f>
        <v>0</v>
      </c>
      <c r="BL305" s="19" t="s">
        <v>143</v>
      </c>
      <c r="BM305" s="191" t="s">
        <v>833</v>
      </c>
    </row>
    <row r="306" spans="1:65" s="2" customFormat="1" ht="24.2" customHeight="1">
      <c r="A306" s="36"/>
      <c r="B306" s="37"/>
      <c r="C306" s="180" t="s">
        <v>485</v>
      </c>
      <c r="D306" s="180" t="s">
        <v>139</v>
      </c>
      <c r="E306" s="181" t="s">
        <v>520</v>
      </c>
      <c r="F306" s="182" t="s">
        <v>521</v>
      </c>
      <c r="G306" s="183" t="s">
        <v>171</v>
      </c>
      <c r="H306" s="184">
        <v>134</v>
      </c>
      <c r="I306" s="185"/>
      <c r="J306" s="186">
        <f>ROUND(I306*H306,2)</f>
        <v>0</v>
      </c>
      <c r="K306" s="182" t="s">
        <v>148</v>
      </c>
      <c r="L306" s="41"/>
      <c r="M306" s="187" t="s">
        <v>19</v>
      </c>
      <c r="N306" s="188" t="s">
        <v>44</v>
      </c>
      <c r="O306" s="66"/>
      <c r="P306" s="189">
        <f>O306*H306</f>
        <v>0</v>
      </c>
      <c r="Q306" s="189">
        <v>0.15540000000000001</v>
      </c>
      <c r="R306" s="189">
        <f>Q306*H306</f>
        <v>20.823600000000003</v>
      </c>
      <c r="S306" s="189">
        <v>0</v>
      </c>
      <c r="T306" s="190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91" t="s">
        <v>143</v>
      </c>
      <c r="AT306" s="191" t="s">
        <v>139</v>
      </c>
      <c r="AU306" s="191" t="s">
        <v>82</v>
      </c>
      <c r="AY306" s="19" t="s">
        <v>137</v>
      </c>
      <c r="BE306" s="192">
        <f>IF(N306="základní",J306,0)</f>
        <v>0</v>
      </c>
      <c r="BF306" s="192">
        <f>IF(N306="snížená",J306,0)</f>
        <v>0</v>
      </c>
      <c r="BG306" s="192">
        <f>IF(N306="zákl. přenesená",J306,0)</f>
        <v>0</v>
      </c>
      <c r="BH306" s="192">
        <f>IF(N306="sníž. přenesená",J306,0)</f>
        <v>0</v>
      </c>
      <c r="BI306" s="192">
        <f>IF(N306="nulová",J306,0)</f>
        <v>0</v>
      </c>
      <c r="BJ306" s="19" t="s">
        <v>80</v>
      </c>
      <c r="BK306" s="192">
        <f>ROUND(I306*H306,2)</f>
        <v>0</v>
      </c>
      <c r="BL306" s="19" t="s">
        <v>143</v>
      </c>
      <c r="BM306" s="191" t="s">
        <v>834</v>
      </c>
    </row>
    <row r="307" spans="1:65" s="2" customFormat="1" ht="11.25">
      <c r="A307" s="36"/>
      <c r="B307" s="37"/>
      <c r="C307" s="38"/>
      <c r="D307" s="193" t="s">
        <v>150</v>
      </c>
      <c r="E307" s="38"/>
      <c r="F307" s="194" t="s">
        <v>523</v>
      </c>
      <c r="G307" s="38"/>
      <c r="H307" s="38"/>
      <c r="I307" s="195"/>
      <c r="J307" s="38"/>
      <c r="K307" s="38"/>
      <c r="L307" s="41"/>
      <c r="M307" s="196"/>
      <c r="N307" s="197"/>
      <c r="O307" s="66"/>
      <c r="P307" s="66"/>
      <c r="Q307" s="66"/>
      <c r="R307" s="66"/>
      <c r="S307" s="66"/>
      <c r="T307" s="67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9" t="s">
        <v>150</v>
      </c>
      <c r="AU307" s="19" t="s">
        <v>82</v>
      </c>
    </row>
    <row r="308" spans="1:65" s="13" customFormat="1" ht="11.25">
      <c r="B308" s="198"/>
      <c r="C308" s="199"/>
      <c r="D308" s="200" t="s">
        <v>191</v>
      </c>
      <c r="E308" s="201" t="s">
        <v>19</v>
      </c>
      <c r="F308" s="202" t="s">
        <v>835</v>
      </c>
      <c r="G308" s="199"/>
      <c r="H308" s="203">
        <v>44</v>
      </c>
      <c r="I308" s="204"/>
      <c r="J308" s="199"/>
      <c r="K308" s="199"/>
      <c r="L308" s="205"/>
      <c r="M308" s="206"/>
      <c r="N308" s="207"/>
      <c r="O308" s="207"/>
      <c r="P308" s="207"/>
      <c r="Q308" s="207"/>
      <c r="R308" s="207"/>
      <c r="S308" s="207"/>
      <c r="T308" s="208"/>
      <c r="AT308" s="209" t="s">
        <v>191</v>
      </c>
      <c r="AU308" s="209" t="s">
        <v>82</v>
      </c>
      <c r="AV308" s="13" t="s">
        <v>82</v>
      </c>
      <c r="AW308" s="13" t="s">
        <v>35</v>
      </c>
      <c r="AX308" s="13" t="s">
        <v>73</v>
      </c>
      <c r="AY308" s="209" t="s">
        <v>137</v>
      </c>
    </row>
    <row r="309" spans="1:65" s="13" customFormat="1" ht="11.25">
      <c r="B309" s="198"/>
      <c r="C309" s="199"/>
      <c r="D309" s="200" t="s">
        <v>191</v>
      </c>
      <c r="E309" s="201" t="s">
        <v>19</v>
      </c>
      <c r="F309" s="202" t="s">
        <v>836</v>
      </c>
      <c r="G309" s="199"/>
      <c r="H309" s="203">
        <v>90</v>
      </c>
      <c r="I309" s="204"/>
      <c r="J309" s="199"/>
      <c r="K309" s="199"/>
      <c r="L309" s="205"/>
      <c r="M309" s="206"/>
      <c r="N309" s="207"/>
      <c r="O309" s="207"/>
      <c r="P309" s="207"/>
      <c r="Q309" s="207"/>
      <c r="R309" s="207"/>
      <c r="S309" s="207"/>
      <c r="T309" s="208"/>
      <c r="AT309" s="209" t="s">
        <v>191</v>
      </c>
      <c r="AU309" s="209" t="s">
        <v>82</v>
      </c>
      <c r="AV309" s="13" t="s">
        <v>82</v>
      </c>
      <c r="AW309" s="13" t="s">
        <v>35</v>
      </c>
      <c r="AX309" s="13" t="s">
        <v>73</v>
      </c>
      <c r="AY309" s="209" t="s">
        <v>137</v>
      </c>
    </row>
    <row r="310" spans="1:65" s="14" customFormat="1" ht="11.25">
      <c r="B310" s="210"/>
      <c r="C310" s="211"/>
      <c r="D310" s="200" t="s">
        <v>191</v>
      </c>
      <c r="E310" s="212" t="s">
        <v>19</v>
      </c>
      <c r="F310" s="213" t="s">
        <v>193</v>
      </c>
      <c r="G310" s="211"/>
      <c r="H310" s="214">
        <v>134</v>
      </c>
      <c r="I310" s="215"/>
      <c r="J310" s="211"/>
      <c r="K310" s="211"/>
      <c r="L310" s="216"/>
      <c r="M310" s="217"/>
      <c r="N310" s="218"/>
      <c r="O310" s="218"/>
      <c r="P310" s="218"/>
      <c r="Q310" s="218"/>
      <c r="R310" s="218"/>
      <c r="S310" s="218"/>
      <c r="T310" s="219"/>
      <c r="AT310" s="220" t="s">
        <v>191</v>
      </c>
      <c r="AU310" s="220" t="s">
        <v>82</v>
      </c>
      <c r="AV310" s="14" t="s">
        <v>143</v>
      </c>
      <c r="AW310" s="14" t="s">
        <v>35</v>
      </c>
      <c r="AX310" s="14" t="s">
        <v>80</v>
      </c>
      <c r="AY310" s="220" t="s">
        <v>137</v>
      </c>
    </row>
    <row r="311" spans="1:65" s="2" customFormat="1" ht="16.5" customHeight="1">
      <c r="A311" s="36"/>
      <c r="B311" s="37"/>
      <c r="C311" s="221" t="s">
        <v>492</v>
      </c>
      <c r="D311" s="221" t="s">
        <v>269</v>
      </c>
      <c r="E311" s="222" t="s">
        <v>529</v>
      </c>
      <c r="F311" s="223" t="s">
        <v>530</v>
      </c>
      <c r="G311" s="224" t="s">
        <v>147</v>
      </c>
      <c r="H311" s="225">
        <v>134</v>
      </c>
      <c r="I311" s="226"/>
      <c r="J311" s="227">
        <f>ROUND(I311*H311,2)</f>
        <v>0</v>
      </c>
      <c r="K311" s="223" t="s">
        <v>19</v>
      </c>
      <c r="L311" s="228"/>
      <c r="M311" s="229" t="s">
        <v>19</v>
      </c>
      <c r="N311" s="230" t="s">
        <v>44</v>
      </c>
      <c r="O311" s="66"/>
      <c r="P311" s="189">
        <f>O311*H311</f>
        <v>0</v>
      </c>
      <c r="Q311" s="189">
        <v>8.2100000000000006E-2</v>
      </c>
      <c r="R311" s="189">
        <f>Q311*H311</f>
        <v>11.0014</v>
      </c>
      <c r="S311" s="189">
        <v>0</v>
      </c>
      <c r="T311" s="190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91" t="s">
        <v>174</v>
      </c>
      <c r="AT311" s="191" t="s">
        <v>269</v>
      </c>
      <c r="AU311" s="191" t="s">
        <v>82</v>
      </c>
      <c r="AY311" s="19" t="s">
        <v>137</v>
      </c>
      <c r="BE311" s="192">
        <f>IF(N311="základní",J311,0)</f>
        <v>0</v>
      </c>
      <c r="BF311" s="192">
        <f>IF(N311="snížená",J311,0)</f>
        <v>0</v>
      </c>
      <c r="BG311" s="192">
        <f>IF(N311="zákl. přenesená",J311,0)</f>
        <v>0</v>
      </c>
      <c r="BH311" s="192">
        <f>IF(N311="sníž. přenesená",J311,0)</f>
        <v>0</v>
      </c>
      <c r="BI311" s="192">
        <f>IF(N311="nulová",J311,0)</f>
        <v>0</v>
      </c>
      <c r="BJ311" s="19" t="s">
        <v>80</v>
      </c>
      <c r="BK311" s="192">
        <f>ROUND(I311*H311,2)</f>
        <v>0</v>
      </c>
      <c r="BL311" s="19" t="s">
        <v>143</v>
      </c>
      <c r="BM311" s="191" t="s">
        <v>837</v>
      </c>
    </row>
    <row r="312" spans="1:65" s="13" customFormat="1" ht="11.25">
      <c r="B312" s="198"/>
      <c r="C312" s="199"/>
      <c r="D312" s="200" t="s">
        <v>191</v>
      </c>
      <c r="E312" s="201" t="s">
        <v>19</v>
      </c>
      <c r="F312" s="202" t="s">
        <v>835</v>
      </c>
      <c r="G312" s="199"/>
      <c r="H312" s="203">
        <v>44</v>
      </c>
      <c r="I312" s="204"/>
      <c r="J312" s="199"/>
      <c r="K312" s="199"/>
      <c r="L312" s="205"/>
      <c r="M312" s="206"/>
      <c r="N312" s="207"/>
      <c r="O312" s="207"/>
      <c r="P312" s="207"/>
      <c r="Q312" s="207"/>
      <c r="R312" s="207"/>
      <c r="S312" s="207"/>
      <c r="T312" s="208"/>
      <c r="AT312" s="209" t="s">
        <v>191</v>
      </c>
      <c r="AU312" s="209" t="s">
        <v>82</v>
      </c>
      <c r="AV312" s="13" t="s">
        <v>82</v>
      </c>
      <c r="AW312" s="13" t="s">
        <v>35</v>
      </c>
      <c r="AX312" s="13" t="s">
        <v>73</v>
      </c>
      <c r="AY312" s="209" t="s">
        <v>137</v>
      </c>
    </row>
    <row r="313" spans="1:65" s="13" customFormat="1" ht="11.25">
      <c r="B313" s="198"/>
      <c r="C313" s="199"/>
      <c r="D313" s="200" t="s">
        <v>191</v>
      </c>
      <c r="E313" s="201" t="s">
        <v>19</v>
      </c>
      <c r="F313" s="202" t="s">
        <v>838</v>
      </c>
      <c r="G313" s="199"/>
      <c r="H313" s="203">
        <v>90</v>
      </c>
      <c r="I313" s="204"/>
      <c r="J313" s="199"/>
      <c r="K313" s="199"/>
      <c r="L313" s="205"/>
      <c r="M313" s="206"/>
      <c r="N313" s="207"/>
      <c r="O313" s="207"/>
      <c r="P313" s="207"/>
      <c r="Q313" s="207"/>
      <c r="R313" s="207"/>
      <c r="S313" s="207"/>
      <c r="T313" s="208"/>
      <c r="AT313" s="209" t="s">
        <v>191</v>
      </c>
      <c r="AU313" s="209" t="s">
        <v>82</v>
      </c>
      <c r="AV313" s="13" t="s">
        <v>82</v>
      </c>
      <c r="AW313" s="13" t="s">
        <v>35</v>
      </c>
      <c r="AX313" s="13" t="s">
        <v>73</v>
      </c>
      <c r="AY313" s="209" t="s">
        <v>137</v>
      </c>
    </row>
    <row r="314" spans="1:65" s="14" customFormat="1" ht="11.25">
      <c r="B314" s="210"/>
      <c r="C314" s="211"/>
      <c r="D314" s="200" t="s">
        <v>191</v>
      </c>
      <c r="E314" s="212" t="s">
        <v>19</v>
      </c>
      <c r="F314" s="213" t="s">
        <v>193</v>
      </c>
      <c r="G314" s="211"/>
      <c r="H314" s="214">
        <v>134</v>
      </c>
      <c r="I314" s="215"/>
      <c r="J314" s="211"/>
      <c r="K314" s="211"/>
      <c r="L314" s="216"/>
      <c r="M314" s="217"/>
      <c r="N314" s="218"/>
      <c r="O314" s="218"/>
      <c r="P314" s="218"/>
      <c r="Q314" s="218"/>
      <c r="R314" s="218"/>
      <c r="S314" s="218"/>
      <c r="T314" s="219"/>
      <c r="AT314" s="220" t="s">
        <v>191</v>
      </c>
      <c r="AU314" s="220" t="s">
        <v>82</v>
      </c>
      <c r="AV314" s="14" t="s">
        <v>143</v>
      </c>
      <c r="AW314" s="14" t="s">
        <v>35</v>
      </c>
      <c r="AX314" s="14" t="s">
        <v>80</v>
      </c>
      <c r="AY314" s="220" t="s">
        <v>137</v>
      </c>
    </row>
    <row r="315" spans="1:65" s="2" customFormat="1" ht="24.2" customHeight="1">
      <c r="A315" s="36"/>
      <c r="B315" s="37"/>
      <c r="C315" s="180" t="s">
        <v>497</v>
      </c>
      <c r="D315" s="180" t="s">
        <v>139</v>
      </c>
      <c r="E315" s="181" t="s">
        <v>533</v>
      </c>
      <c r="F315" s="182" t="s">
        <v>534</v>
      </c>
      <c r="G315" s="183" t="s">
        <v>147</v>
      </c>
      <c r="H315" s="184">
        <v>12</v>
      </c>
      <c r="I315" s="185"/>
      <c r="J315" s="186">
        <f>ROUND(I315*H315,2)</f>
        <v>0</v>
      </c>
      <c r="K315" s="182" t="s">
        <v>148</v>
      </c>
      <c r="L315" s="41"/>
      <c r="M315" s="187" t="s">
        <v>19</v>
      </c>
      <c r="N315" s="188" t="s">
        <v>44</v>
      </c>
      <c r="O315" s="66"/>
      <c r="P315" s="189">
        <f>O315*H315</f>
        <v>0</v>
      </c>
      <c r="Q315" s="189">
        <v>15.30899</v>
      </c>
      <c r="R315" s="189">
        <f>Q315*H315</f>
        <v>183.70787999999999</v>
      </c>
      <c r="S315" s="189">
        <v>0</v>
      </c>
      <c r="T315" s="190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91" t="s">
        <v>143</v>
      </c>
      <c r="AT315" s="191" t="s">
        <v>139</v>
      </c>
      <c r="AU315" s="191" t="s">
        <v>82</v>
      </c>
      <c r="AY315" s="19" t="s">
        <v>137</v>
      </c>
      <c r="BE315" s="192">
        <f>IF(N315="základní",J315,0)</f>
        <v>0</v>
      </c>
      <c r="BF315" s="192">
        <f>IF(N315="snížená",J315,0)</f>
        <v>0</v>
      </c>
      <c r="BG315" s="192">
        <f>IF(N315="zákl. přenesená",J315,0)</f>
        <v>0</v>
      </c>
      <c r="BH315" s="192">
        <f>IF(N315="sníž. přenesená",J315,0)</f>
        <v>0</v>
      </c>
      <c r="BI315" s="192">
        <f>IF(N315="nulová",J315,0)</f>
        <v>0</v>
      </c>
      <c r="BJ315" s="19" t="s">
        <v>80</v>
      </c>
      <c r="BK315" s="192">
        <f>ROUND(I315*H315,2)</f>
        <v>0</v>
      </c>
      <c r="BL315" s="19" t="s">
        <v>143</v>
      </c>
      <c r="BM315" s="191" t="s">
        <v>839</v>
      </c>
    </row>
    <row r="316" spans="1:65" s="2" customFormat="1" ht="11.25">
      <c r="A316" s="36"/>
      <c r="B316" s="37"/>
      <c r="C316" s="38"/>
      <c r="D316" s="193" t="s">
        <v>150</v>
      </c>
      <c r="E316" s="38"/>
      <c r="F316" s="194" t="s">
        <v>536</v>
      </c>
      <c r="G316" s="38"/>
      <c r="H316" s="38"/>
      <c r="I316" s="195"/>
      <c r="J316" s="38"/>
      <c r="K316" s="38"/>
      <c r="L316" s="41"/>
      <c r="M316" s="196"/>
      <c r="N316" s="197"/>
      <c r="O316" s="66"/>
      <c r="P316" s="66"/>
      <c r="Q316" s="66"/>
      <c r="R316" s="66"/>
      <c r="S316" s="66"/>
      <c r="T316" s="67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9" t="s">
        <v>150</v>
      </c>
      <c r="AU316" s="19" t="s">
        <v>82</v>
      </c>
    </row>
    <row r="317" spans="1:65" s="13" customFormat="1" ht="11.25">
      <c r="B317" s="198"/>
      <c r="C317" s="199"/>
      <c r="D317" s="200" t="s">
        <v>191</v>
      </c>
      <c r="E317" s="201" t="s">
        <v>19</v>
      </c>
      <c r="F317" s="202" t="s">
        <v>840</v>
      </c>
      <c r="G317" s="199"/>
      <c r="H317" s="203">
        <v>2</v>
      </c>
      <c r="I317" s="204"/>
      <c r="J317" s="199"/>
      <c r="K317" s="199"/>
      <c r="L317" s="205"/>
      <c r="M317" s="206"/>
      <c r="N317" s="207"/>
      <c r="O317" s="207"/>
      <c r="P317" s="207"/>
      <c r="Q317" s="207"/>
      <c r="R317" s="207"/>
      <c r="S317" s="207"/>
      <c r="T317" s="208"/>
      <c r="AT317" s="209" t="s">
        <v>191</v>
      </c>
      <c r="AU317" s="209" t="s">
        <v>82</v>
      </c>
      <c r="AV317" s="13" t="s">
        <v>82</v>
      </c>
      <c r="AW317" s="13" t="s">
        <v>35</v>
      </c>
      <c r="AX317" s="13" t="s">
        <v>73</v>
      </c>
      <c r="AY317" s="209" t="s">
        <v>137</v>
      </c>
    </row>
    <row r="318" spans="1:65" s="13" customFormat="1" ht="11.25">
      <c r="B318" s="198"/>
      <c r="C318" s="199"/>
      <c r="D318" s="200" t="s">
        <v>191</v>
      </c>
      <c r="E318" s="201" t="s">
        <v>19</v>
      </c>
      <c r="F318" s="202" t="s">
        <v>841</v>
      </c>
      <c r="G318" s="199"/>
      <c r="H318" s="203">
        <v>2</v>
      </c>
      <c r="I318" s="204"/>
      <c r="J318" s="199"/>
      <c r="K318" s="199"/>
      <c r="L318" s="205"/>
      <c r="M318" s="206"/>
      <c r="N318" s="207"/>
      <c r="O318" s="207"/>
      <c r="P318" s="207"/>
      <c r="Q318" s="207"/>
      <c r="R318" s="207"/>
      <c r="S318" s="207"/>
      <c r="T318" s="208"/>
      <c r="AT318" s="209" t="s">
        <v>191</v>
      </c>
      <c r="AU318" s="209" t="s">
        <v>82</v>
      </c>
      <c r="AV318" s="13" t="s">
        <v>82</v>
      </c>
      <c r="AW318" s="13" t="s">
        <v>35</v>
      </c>
      <c r="AX318" s="13" t="s">
        <v>73</v>
      </c>
      <c r="AY318" s="209" t="s">
        <v>137</v>
      </c>
    </row>
    <row r="319" spans="1:65" s="13" customFormat="1" ht="11.25">
      <c r="B319" s="198"/>
      <c r="C319" s="199"/>
      <c r="D319" s="200" t="s">
        <v>191</v>
      </c>
      <c r="E319" s="201" t="s">
        <v>19</v>
      </c>
      <c r="F319" s="202" t="s">
        <v>842</v>
      </c>
      <c r="G319" s="199"/>
      <c r="H319" s="203">
        <v>2</v>
      </c>
      <c r="I319" s="204"/>
      <c r="J319" s="199"/>
      <c r="K319" s="199"/>
      <c r="L319" s="205"/>
      <c r="M319" s="206"/>
      <c r="N319" s="207"/>
      <c r="O319" s="207"/>
      <c r="P319" s="207"/>
      <c r="Q319" s="207"/>
      <c r="R319" s="207"/>
      <c r="S319" s="207"/>
      <c r="T319" s="208"/>
      <c r="AT319" s="209" t="s">
        <v>191</v>
      </c>
      <c r="AU319" s="209" t="s">
        <v>82</v>
      </c>
      <c r="AV319" s="13" t="s">
        <v>82</v>
      </c>
      <c r="AW319" s="13" t="s">
        <v>35</v>
      </c>
      <c r="AX319" s="13" t="s">
        <v>73</v>
      </c>
      <c r="AY319" s="209" t="s">
        <v>137</v>
      </c>
    </row>
    <row r="320" spans="1:65" s="13" customFormat="1" ht="11.25">
      <c r="B320" s="198"/>
      <c r="C320" s="199"/>
      <c r="D320" s="200" t="s">
        <v>191</v>
      </c>
      <c r="E320" s="201" t="s">
        <v>19</v>
      </c>
      <c r="F320" s="202" t="s">
        <v>538</v>
      </c>
      <c r="G320" s="199"/>
      <c r="H320" s="203">
        <v>6</v>
      </c>
      <c r="I320" s="204"/>
      <c r="J320" s="199"/>
      <c r="K320" s="199"/>
      <c r="L320" s="205"/>
      <c r="M320" s="206"/>
      <c r="N320" s="207"/>
      <c r="O320" s="207"/>
      <c r="P320" s="207"/>
      <c r="Q320" s="207"/>
      <c r="R320" s="207"/>
      <c r="S320" s="207"/>
      <c r="T320" s="208"/>
      <c r="AT320" s="209" t="s">
        <v>191</v>
      </c>
      <c r="AU320" s="209" t="s">
        <v>82</v>
      </c>
      <c r="AV320" s="13" t="s">
        <v>82</v>
      </c>
      <c r="AW320" s="13" t="s">
        <v>35</v>
      </c>
      <c r="AX320" s="13" t="s">
        <v>73</v>
      </c>
      <c r="AY320" s="209" t="s">
        <v>137</v>
      </c>
    </row>
    <row r="321" spans="1:65" s="14" customFormat="1" ht="11.25">
      <c r="B321" s="210"/>
      <c r="C321" s="211"/>
      <c r="D321" s="200" t="s">
        <v>191</v>
      </c>
      <c r="E321" s="212" t="s">
        <v>19</v>
      </c>
      <c r="F321" s="213" t="s">
        <v>193</v>
      </c>
      <c r="G321" s="211"/>
      <c r="H321" s="214">
        <v>12</v>
      </c>
      <c r="I321" s="215"/>
      <c r="J321" s="211"/>
      <c r="K321" s="211"/>
      <c r="L321" s="216"/>
      <c r="M321" s="217"/>
      <c r="N321" s="218"/>
      <c r="O321" s="218"/>
      <c r="P321" s="218"/>
      <c r="Q321" s="218"/>
      <c r="R321" s="218"/>
      <c r="S321" s="218"/>
      <c r="T321" s="219"/>
      <c r="AT321" s="220" t="s">
        <v>191</v>
      </c>
      <c r="AU321" s="220" t="s">
        <v>82</v>
      </c>
      <c r="AV321" s="14" t="s">
        <v>143</v>
      </c>
      <c r="AW321" s="14" t="s">
        <v>4</v>
      </c>
      <c r="AX321" s="14" t="s">
        <v>80</v>
      </c>
      <c r="AY321" s="220" t="s">
        <v>137</v>
      </c>
    </row>
    <row r="322" spans="1:65" s="2" customFormat="1" ht="16.5" customHeight="1">
      <c r="A322" s="36"/>
      <c r="B322" s="37"/>
      <c r="C322" s="180" t="s">
        <v>501</v>
      </c>
      <c r="D322" s="180" t="s">
        <v>139</v>
      </c>
      <c r="E322" s="181" t="s">
        <v>554</v>
      </c>
      <c r="F322" s="182" t="s">
        <v>555</v>
      </c>
      <c r="G322" s="183" t="s">
        <v>189</v>
      </c>
      <c r="H322" s="184">
        <v>24.18</v>
      </c>
      <c r="I322" s="185"/>
      <c r="J322" s="186">
        <f>ROUND(I322*H322,2)</f>
        <v>0</v>
      </c>
      <c r="K322" s="182" t="s">
        <v>148</v>
      </c>
      <c r="L322" s="41"/>
      <c r="M322" s="187" t="s">
        <v>19</v>
      </c>
      <c r="N322" s="188" t="s">
        <v>44</v>
      </c>
      <c r="O322" s="66"/>
      <c r="P322" s="189">
        <f>O322*H322</f>
        <v>0</v>
      </c>
      <c r="Q322" s="189">
        <v>2.46367</v>
      </c>
      <c r="R322" s="189">
        <f>Q322*H322</f>
        <v>59.571540599999999</v>
      </c>
      <c r="S322" s="189">
        <v>0</v>
      </c>
      <c r="T322" s="190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91" t="s">
        <v>143</v>
      </c>
      <c r="AT322" s="191" t="s">
        <v>139</v>
      </c>
      <c r="AU322" s="191" t="s">
        <v>82</v>
      </c>
      <c r="AY322" s="19" t="s">
        <v>137</v>
      </c>
      <c r="BE322" s="192">
        <f>IF(N322="základní",J322,0)</f>
        <v>0</v>
      </c>
      <c r="BF322" s="192">
        <f>IF(N322="snížená",J322,0)</f>
        <v>0</v>
      </c>
      <c r="BG322" s="192">
        <f>IF(N322="zákl. přenesená",J322,0)</f>
        <v>0</v>
      </c>
      <c r="BH322" s="192">
        <f>IF(N322="sníž. přenesená",J322,0)</f>
        <v>0</v>
      </c>
      <c r="BI322" s="192">
        <f>IF(N322="nulová",J322,0)</f>
        <v>0</v>
      </c>
      <c r="BJ322" s="19" t="s">
        <v>80</v>
      </c>
      <c r="BK322" s="192">
        <f>ROUND(I322*H322,2)</f>
        <v>0</v>
      </c>
      <c r="BL322" s="19" t="s">
        <v>143</v>
      </c>
      <c r="BM322" s="191" t="s">
        <v>843</v>
      </c>
    </row>
    <row r="323" spans="1:65" s="2" customFormat="1" ht="11.25">
      <c r="A323" s="36"/>
      <c r="B323" s="37"/>
      <c r="C323" s="38"/>
      <c r="D323" s="193" t="s">
        <v>150</v>
      </c>
      <c r="E323" s="38"/>
      <c r="F323" s="194" t="s">
        <v>557</v>
      </c>
      <c r="G323" s="38"/>
      <c r="H323" s="38"/>
      <c r="I323" s="195"/>
      <c r="J323" s="38"/>
      <c r="K323" s="38"/>
      <c r="L323" s="41"/>
      <c r="M323" s="196"/>
      <c r="N323" s="197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9" t="s">
        <v>150</v>
      </c>
      <c r="AU323" s="19" t="s">
        <v>82</v>
      </c>
    </row>
    <row r="324" spans="1:65" s="13" customFormat="1" ht="11.25">
      <c r="B324" s="198"/>
      <c r="C324" s="199"/>
      <c r="D324" s="200" t="s">
        <v>191</v>
      </c>
      <c r="E324" s="201" t="s">
        <v>19</v>
      </c>
      <c r="F324" s="202" t="s">
        <v>844</v>
      </c>
      <c r="G324" s="199"/>
      <c r="H324" s="203">
        <v>13.02</v>
      </c>
      <c r="I324" s="204"/>
      <c r="J324" s="199"/>
      <c r="K324" s="199"/>
      <c r="L324" s="205"/>
      <c r="M324" s="206"/>
      <c r="N324" s="207"/>
      <c r="O324" s="207"/>
      <c r="P324" s="207"/>
      <c r="Q324" s="207"/>
      <c r="R324" s="207"/>
      <c r="S324" s="207"/>
      <c r="T324" s="208"/>
      <c r="AT324" s="209" t="s">
        <v>191</v>
      </c>
      <c r="AU324" s="209" t="s">
        <v>82</v>
      </c>
      <c r="AV324" s="13" t="s">
        <v>82</v>
      </c>
      <c r="AW324" s="13" t="s">
        <v>35</v>
      </c>
      <c r="AX324" s="13" t="s">
        <v>73</v>
      </c>
      <c r="AY324" s="209" t="s">
        <v>137</v>
      </c>
    </row>
    <row r="325" spans="1:65" s="13" customFormat="1" ht="11.25">
      <c r="B325" s="198"/>
      <c r="C325" s="199"/>
      <c r="D325" s="200" t="s">
        <v>191</v>
      </c>
      <c r="E325" s="201" t="s">
        <v>19</v>
      </c>
      <c r="F325" s="202" t="s">
        <v>845</v>
      </c>
      <c r="G325" s="199"/>
      <c r="H325" s="203">
        <v>4.34</v>
      </c>
      <c r="I325" s="204"/>
      <c r="J325" s="199"/>
      <c r="K325" s="199"/>
      <c r="L325" s="205"/>
      <c r="M325" s="206"/>
      <c r="N325" s="207"/>
      <c r="O325" s="207"/>
      <c r="P325" s="207"/>
      <c r="Q325" s="207"/>
      <c r="R325" s="207"/>
      <c r="S325" s="207"/>
      <c r="T325" s="208"/>
      <c r="AT325" s="209" t="s">
        <v>191</v>
      </c>
      <c r="AU325" s="209" t="s">
        <v>82</v>
      </c>
      <c r="AV325" s="13" t="s">
        <v>82</v>
      </c>
      <c r="AW325" s="13" t="s">
        <v>35</v>
      </c>
      <c r="AX325" s="13" t="s">
        <v>73</v>
      </c>
      <c r="AY325" s="209" t="s">
        <v>137</v>
      </c>
    </row>
    <row r="326" spans="1:65" s="13" customFormat="1" ht="11.25">
      <c r="B326" s="198"/>
      <c r="C326" s="199"/>
      <c r="D326" s="200" t="s">
        <v>191</v>
      </c>
      <c r="E326" s="201" t="s">
        <v>19</v>
      </c>
      <c r="F326" s="202" t="s">
        <v>846</v>
      </c>
      <c r="G326" s="199"/>
      <c r="H326" s="203">
        <v>4.34</v>
      </c>
      <c r="I326" s="204"/>
      <c r="J326" s="199"/>
      <c r="K326" s="199"/>
      <c r="L326" s="205"/>
      <c r="M326" s="206"/>
      <c r="N326" s="207"/>
      <c r="O326" s="207"/>
      <c r="P326" s="207"/>
      <c r="Q326" s="207"/>
      <c r="R326" s="207"/>
      <c r="S326" s="207"/>
      <c r="T326" s="208"/>
      <c r="AT326" s="209" t="s">
        <v>191</v>
      </c>
      <c r="AU326" s="209" t="s">
        <v>82</v>
      </c>
      <c r="AV326" s="13" t="s">
        <v>82</v>
      </c>
      <c r="AW326" s="13" t="s">
        <v>35</v>
      </c>
      <c r="AX326" s="13" t="s">
        <v>73</v>
      </c>
      <c r="AY326" s="209" t="s">
        <v>137</v>
      </c>
    </row>
    <row r="327" spans="1:65" s="13" customFormat="1" ht="11.25">
      <c r="B327" s="198"/>
      <c r="C327" s="199"/>
      <c r="D327" s="200" t="s">
        <v>191</v>
      </c>
      <c r="E327" s="201" t="s">
        <v>19</v>
      </c>
      <c r="F327" s="202" t="s">
        <v>847</v>
      </c>
      <c r="G327" s="199"/>
      <c r="H327" s="203">
        <v>2.48</v>
      </c>
      <c r="I327" s="204"/>
      <c r="J327" s="199"/>
      <c r="K327" s="199"/>
      <c r="L327" s="205"/>
      <c r="M327" s="206"/>
      <c r="N327" s="207"/>
      <c r="O327" s="207"/>
      <c r="P327" s="207"/>
      <c r="Q327" s="207"/>
      <c r="R327" s="207"/>
      <c r="S327" s="207"/>
      <c r="T327" s="208"/>
      <c r="AT327" s="209" t="s">
        <v>191</v>
      </c>
      <c r="AU327" s="209" t="s">
        <v>82</v>
      </c>
      <c r="AV327" s="13" t="s">
        <v>82</v>
      </c>
      <c r="AW327" s="13" t="s">
        <v>35</v>
      </c>
      <c r="AX327" s="13" t="s">
        <v>73</v>
      </c>
      <c r="AY327" s="209" t="s">
        <v>137</v>
      </c>
    </row>
    <row r="328" spans="1:65" s="14" customFormat="1" ht="11.25">
      <c r="B328" s="210"/>
      <c r="C328" s="211"/>
      <c r="D328" s="200" t="s">
        <v>191</v>
      </c>
      <c r="E328" s="212" t="s">
        <v>19</v>
      </c>
      <c r="F328" s="213" t="s">
        <v>193</v>
      </c>
      <c r="G328" s="211"/>
      <c r="H328" s="214">
        <v>24.18</v>
      </c>
      <c r="I328" s="215"/>
      <c r="J328" s="211"/>
      <c r="K328" s="211"/>
      <c r="L328" s="216"/>
      <c r="M328" s="217"/>
      <c r="N328" s="218"/>
      <c r="O328" s="218"/>
      <c r="P328" s="218"/>
      <c r="Q328" s="218"/>
      <c r="R328" s="218"/>
      <c r="S328" s="218"/>
      <c r="T328" s="219"/>
      <c r="AT328" s="220" t="s">
        <v>191</v>
      </c>
      <c r="AU328" s="220" t="s">
        <v>82</v>
      </c>
      <c r="AV328" s="14" t="s">
        <v>143</v>
      </c>
      <c r="AW328" s="14" t="s">
        <v>4</v>
      </c>
      <c r="AX328" s="14" t="s">
        <v>80</v>
      </c>
      <c r="AY328" s="220" t="s">
        <v>137</v>
      </c>
    </row>
    <row r="329" spans="1:65" s="2" customFormat="1" ht="21.75" customHeight="1">
      <c r="A329" s="36"/>
      <c r="B329" s="37"/>
      <c r="C329" s="180" t="s">
        <v>508</v>
      </c>
      <c r="D329" s="180" t="s">
        <v>139</v>
      </c>
      <c r="E329" s="181" t="s">
        <v>572</v>
      </c>
      <c r="F329" s="182" t="s">
        <v>573</v>
      </c>
      <c r="G329" s="183" t="s">
        <v>171</v>
      </c>
      <c r="H329" s="184">
        <v>78</v>
      </c>
      <c r="I329" s="185"/>
      <c r="J329" s="186">
        <f>ROUND(I329*H329,2)</f>
        <v>0</v>
      </c>
      <c r="K329" s="182" t="s">
        <v>148</v>
      </c>
      <c r="L329" s="41"/>
      <c r="M329" s="187" t="s">
        <v>19</v>
      </c>
      <c r="N329" s="188" t="s">
        <v>44</v>
      </c>
      <c r="O329" s="66"/>
      <c r="P329" s="189">
        <f>O329*H329</f>
        <v>0</v>
      </c>
      <c r="Q329" s="189">
        <v>0</v>
      </c>
      <c r="R329" s="189">
        <f>Q329*H329</f>
        <v>0</v>
      </c>
      <c r="S329" s="189">
        <v>0</v>
      </c>
      <c r="T329" s="190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91" t="s">
        <v>143</v>
      </c>
      <c r="AT329" s="191" t="s">
        <v>139</v>
      </c>
      <c r="AU329" s="191" t="s">
        <v>82</v>
      </c>
      <c r="AY329" s="19" t="s">
        <v>137</v>
      </c>
      <c r="BE329" s="192">
        <f>IF(N329="základní",J329,0)</f>
        <v>0</v>
      </c>
      <c r="BF329" s="192">
        <f>IF(N329="snížená",J329,0)</f>
        <v>0</v>
      </c>
      <c r="BG329" s="192">
        <f>IF(N329="zákl. přenesená",J329,0)</f>
        <v>0</v>
      </c>
      <c r="BH329" s="192">
        <f>IF(N329="sníž. přenesená",J329,0)</f>
        <v>0</v>
      </c>
      <c r="BI329" s="192">
        <f>IF(N329="nulová",J329,0)</f>
        <v>0</v>
      </c>
      <c r="BJ329" s="19" t="s">
        <v>80</v>
      </c>
      <c r="BK329" s="192">
        <f>ROUND(I329*H329,2)</f>
        <v>0</v>
      </c>
      <c r="BL329" s="19" t="s">
        <v>143</v>
      </c>
      <c r="BM329" s="191" t="s">
        <v>848</v>
      </c>
    </row>
    <row r="330" spans="1:65" s="2" customFormat="1" ht="11.25">
      <c r="A330" s="36"/>
      <c r="B330" s="37"/>
      <c r="C330" s="38"/>
      <c r="D330" s="193" t="s">
        <v>150</v>
      </c>
      <c r="E330" s="38"/>
      <c r="F330" s="194" t="s">
        <v>575</v>
      </c>
      <c r="G330" s="38"/>
      <c r="H330" s="38"/>
      <c r="I330" s="195"/>
      <c r="J330" s="38"/>
      <c r="K330" s="38"/>
      <c r="L330" s="41"/>
      <c r="M330" s="196"/>
      <c r="N330" s="197"/>
      <c r="O330" s="66"/>
      <c r="P330" s="66"/>
      <c r="Q330" s="66"/>
      <c r="R330" s="66"/>
      <c r="S330" s="66"/>
      <c r="T330" s="67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9" t="s">
        <v>150</v>
      </c>
      <c r="AU330" s="19" t="s">
        <v>82</v>
      </c>
    </row>
    <row r="331" spans="1:65" s="13" customFormat="1" ht="11.25">
      <c r="B331" s="198"/>
      <c r="C331" s="199"/>
      <c r="D331" s="200" t="s">
        <v>191</v>
      </c>
      <c r="E331" s="201" t="s">
        <v>19</v>
      </c>
      <c r="F331" s="202" t="s">
        <v>849</v>
      </c>
      <c r="G331" s="199"/>
      <c r="H331" s="203">
        <v>42</v>
      </c>
      <c r="I331" s="204"/>
      <c r="J331" s="199"/>
      <c r="K331" s="199"/>
      <c r="L331" s="205"/>
      <c r="M331" s="206"/>
      <c r="N331" s="207"/>
      <c r="O331" s="207"/>
      <c r="P331" s="207"/>
      <c r="Q331" s="207"/>
      <c r="R331" s="207"/>
      <c r="S331" s="207"/>
      <c r="T331" s="208"/>
      <c r="AT331" s="209" t="s">
        <v>191</v>
      </c>
      <c r="AU331" s="209" t="s">
        <v>82</v>
      </c>
      <c r="AV331" s="13" t="s">
        <v>82</v>
      </c>
      <c r="AW331" s="13" t="s">
        <v>35</v>
      </c>
      <c r="AX331" s="13" t="s">
        <v>73</v>
      </c>
      <c r="AY331" s="209" t="s">
        <v>137</v>
      </c>
    </row>
    <row r="332" spans="1:65" s="13" customFormat="1" ht="11.25">
      <c r="B332" s="198"/>
      <c r="C332" s="199"/>
      <c r="D332" s="200" t="s">
        <v>191</v>
      </c>
      <c r="E332" s="201" t="s">
        <v>19</v>
      </c>
      <c r="F332" s="202" t="s">
        <v>850</v>
      </c>
      <c r="G332" s="199"/>
      <c r="H332" s="203">
        <v>14</v>
      </c>
      <c r="I332" s="204"/>
      <c r="J332" s="199"/>
      <c r="K332" s="199"/>
      <c r="L332" s="205"/>
      <c r="M332" s="206"/>
      <c r="N332" s="207"/>
      <c r="O332" s="207"/>
      <c r="P332" s="207"/>
      <c r="Q332" s="207"/>
      <c r="R332" s="207"/>
      <c r="S332" s="207"/>
      <c r="T332" s="208"/>
      <c r="AT332" s="209" t="s">
        <v>191</v>
      </c>
      <c r="AU332" s="209" t="s">
        <v>82</v>
      </c>
      <c r="AV332" s="13" t="s">
        <v>82</v>
      </c>
      <c r="AW332" s="13" t="s">
        <v>35</v>
      </c>
      <c r="AX332" s="13" t="s">
        <v>73</v>
      </c>
      <c r="AY332" s="209" t="s">
        <v>137</v>
      </c>
    </row>
    <row r="333" spans="1:65" s="13" customFormat="1" ht="11.25">
      <c r="B333" s="198"/>
      <c r="C333" s="199"/>
      <c r="D333" s="200" t="s">
        <v>191</v>
      </c>
      <c r="E333" s="201" t="s">
        <v>19</v>
      </c>
      <c r="F333" s="202" t="s">
        <v>851</v>
      </c>
      <c r="G333" s="199"/>
      <c r="H333" s="203">
        <v>14</v>
      </c>
      <c r="I333" s="204"/>
      <c r="J333" s="199"/>
      <c r="K333" s="199"/>
      <c r="L333" s="205"/>
      <c r="M333" s="206"/>
      <c r="N333" s="207"/>
      <c r="O333" s="207"/>
      <c r="P333" s="207"/>
      <c r="Q333" s="207"/>
      <c r="R333" s="207"/>
      <c r="S333" s="207"/>
      <c r="T333" s="208"/>
      <c r="AT333" s="209" t="s">
        <v>191</v>
      </c>
      <c r="AU333" s="209" t="s">
        <v>82</v>
      </c>
      <c r="AV333" s="13" t="s">
        <v>82</v>
      </c>
      <c r="AW333" s="13" t="s">
        <v>35</v>
      </c>
      <c r="AX333" s="13" t="s">
        <v>73</v>
      </c>
      <c r="AY333" s="209" t="s">
        <v>137</v>
      </c>
    </row>
    <row r="334" spans="1:65" s="13" customFormat="1" ht="11.25">
      <c r="B334" s="198"/>
      <c r="C334" s="199"/>
      <c r="D334" s="200" t="s">
        <v>191</v>
      </c>
      <c r="E334" s="201" t="s">
        <v>19</v>
      </c>
      <c r="F334" s="202" t="s">
        <v>852</v>
      </c>
      <c r="G334" s="199"/>
      <c r="H334" s="203">
        <v>8</v>
      </c>
      <c r="I334" s="204"/>
      <c r="J334" s="199"/>
      <c r="K334" s="199"/>
      <c r="L334" s="205"/>
      <c r="M334" s="206"/>
      <c r="N334" s="207"/>
      <c r="O334" s="207"/>
      <c r="P334" s="207"/>
      <c r="Q334" s="207"/>
      <c r="R334" s="207"/>
      <c r="S334" s="207"/>
      <c r="T334" s="208"/>
      <c r="AT334" s="209" t="s">
        <v>191</v>
      </c>
      <c r="AU334" s="209" t="s">
        <v>82</v>
      </c>
      <c r="AV334" s="13" t="s">
        <v>82</v>
      </c>
      <c r="AW334" s="13" t="s">
        <v>35</v>
      </c>
      <c r="AX334" s="13" t="s">
        <v>73</v>
      </c>
      <c r="AY334" s="209" t="s">
        <v>137</v>
      </c>
    </row>
    <row r="335" spans="1:65" s="14" customFormat="1" ht="11.25">
      <c r="B335" s="210"/>
      <c r="C335" s="211"/>
      <c r="D335" s="200" t="s">
        <v>191</v>
      </c>
      <c r="E335" s="212" t="s">
        <v>19</v>
      </c>
      <c r="F335" s="213" t="s">
        <v>193</v>
      </c>
      <c r="G335" s="211"/>
      <c r="H335" s="214">
        <v>78</v>
      </c>
      <c r="I335" s="215"/>
      <c r="J335" s="211"/>
      <c r="K335" s="211"/>
      <c r="L335" s="216"/>
      <c r="M335" s="217"/>
      <c r="N335" s="218"/>
      <c r="O335" s="218"/>
      <c r="P335" s="218"/>
      <c r="Q335" s="218"/>
      <c r="R335" s="218"/>
      <c r="S335" s="218"/>
      <c r="T335" s="219"/>
      <c r="AT335" s="220" t="s">
        <v>191</v>
      </c>
      <c r="AU335" s="220" t="s">
        <v>82</v>
      </c>
      <c r="AV335" s="14" t="s">
        <v>143</v>
      </c>
      <c r="AW335" s="14" t="s">
        <v>4</v>
      </c>
      <c r="AX335" s="14" t="s">
        <v>80</v>
      </c>
      <c r="AY335" s="220" t="s">
        <v>137</v>
      </c>
    </row>
    <row r="336" spans="1:65" s="2" customFormat="1" ht="16.5" customHeight="1">
      <c r="A336" s="36"/>
      <c r="B336" s="37"/>
      <c r="C336" s="221" t="s">
        <v>515</v>
      </c>
      <c r="D336" s="221" t="s">
        <v>269</v>
      </c>
      <c r="E336" s="222" t="s">
        <v>579</v>
      </c>
      <c r="F336" s="223" t="s">
        <v>580</v>
      </c>
      <c r="G336" s="224" t="s">
        <v>171</v>
      </c>
      <c r="H336" s="225">
        <v>78</v>
      </c>
      <c r="I336" s="226"/>
      <c r="J336" s="227">
        <f>ROUND(I336*H336,2)</f>
        <v>0</v>
      </c>
      <c r="K336" s="223" t="s">
        <v>148</v>
      </c>
      <c r="L336" s="228"/>
      <c r="M336" s="229" t="s">
        <v>19</v>
      </c>
      <c r="N336" s="230" t="s">
        <v>44</v>
      </c>
      <c r="O336" s="66"/>
      <c r="P336" s="189">
        <f>O336*H336</f>
        <v>0</v>
      </c>
      <c r="Q336" s="189">
        <v>2.4830000000000001E-2</v>
      </c>
      <c r="R336" s="189">
        <f>Q336*H336</f>
        <v>1.9367400000000001</v>
      </c>
      <c r="S336" s="189">
        <v>0</v>
      </c>
      <c r="T336" s="190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91" t="s">
        <v>174</v>
      </c>
      <c r="AT336" s="191" t="s">
        <v>269</v>
      </c>
      <c r="AU336" s="191" t="s">
        <v>82</v>
      </c>
      <c r="AY336" s="19" t="s">
        <v>137</v>
      </c>
      <c r="BE336" s="192">
        <f>IF(N336="základní",J336,0)</f>
        <v>0</v>
      </c>
      <c r="BF336" s="192">
        <f>IF(N336="snížená",J336,0)</f>
        <v>0</v>
      </c>
      <c r="BG336" s="192">
        <f>IF(N336="zákl. přenesená",J336,0)</f>
        <v>0</v>
      </c>
      <c r="BH336" s="192">
        <f>IF(N336="sníž. přenesená",J336,0)</f>
        <v>0</v>
      </c>
      <c r="BI336" s="192">
        <f>IF(N336="nulová",J336,0)</f>
        <v>0</v>
      </c>
      <c r="BJ336" s="19" t="s">
        <v>80</v>
      </c>
      <c r="BK336" s="192">
        <f>ROUND(I336*H336,2)</f>
        <v>0</v>
      </c>
      <c r="BL336" s="19" t="s">
        <v>143</v>
      </c>
      <c r="BM336" s="191" t="s">
        <v>853</v>
      </c>
    </row>
    <row r="337" spans="1:65" s="13" customFormat="1" ht="11.25">
      <c r="B337" s="198"/>
      <c r="C337" s="199"/>
      <c r="D337" s="200" t="s">
        <v>191</v>
      </c>
      <c r="E337" s="201" t="s">
        <v>19</v>
      </c>
      <c r="F337" s="202" t="s">
        <v>849</v>
      </c>
      <c r="G337" s="199"/>
      <c r="H337" s="203">
        <v>42</v>
      </c>
      <c r="I337" s="204"/>
      <c r="J337" s="199"/>
      <c r="K337" s="199"/>
      <c r="L337" s="205"/>
      <c r="M337" s="206"/>
      <c r="N337" s="207"/>
      <c r="O337" s="207"/>
      <c r="P337" s="207"/>
      <c r="Q337" s="207"/>
      <c r="R337" s="207"/>
      <c r="S337" s="207"/>
      <c r="T337" s="208"/>
      <c r="AT337" s="209" t="s">
        <v>191</v>
      </c>
      <c r="AU337" s="209" t="s">
        <v>82</v>
      </c>
      <c r="AV337" s="13" t="s">
        <v>82</v>
      </c>
      <c r="AW337" s="13" t="s">
        <v>35</v>
      </c>
      <c r="AX337" s="13" t="s">
        <v>73</v>
      </c>
      <c r="AY337" s="209" t="s">
        <v>137</v>
      </c>
    </row>
    <row r="338" spans="1:65" s="13" customFormat="1" ht="11.25">
      <c r="B338" s="198"/>
      <c r="C338" s="199"/>
      <c r="D338" s="200" t="s">
        <v>191</v>
      </c>
      <c r="E338" s="201" t="s">
        <v>19</v>
      </c>
      <c r="F338" s="202" t="s">
        <v>850</v>
      </c>
      <c r="G338" s="199"/>
      <c r="H338" s="203">
        <v>14</v>
      </c>
      <c r="I338" s="204"/>
      <c r="J338" s="199"/>
      <c r="K338" s="199"/>
      <c r="L338" s="205"/>
      <c r="M338" s="206"/>
      <c r="N338" s="207"/>
      <c r="O338" s="207"/>
      <c r="P338" s="207"/>
      <c r="Q338" s="207"/>
      <c r="R338" s="207"/>
      <c r="S338" s="207"/>
      <c r="T338" s="208"/>
      <c r="AT338" s="209" t="s">
        <v>191</v>
      </c>
      <c r="AU338" s="209" t="s">
        <v>82</v>
      </c>
      <c r="AV338" s="13" t="s">
        <v>82</v>
      </c>
      <c r="AW338" s="13" t="s">
        <v>35</v>
      </c>
      <c r="AX338" s="13" t="s">
        <v>73</v>
      </c>
      <c r="AY338" s="209" t="s">
        <v>137</v>
      </c>
    </row>
    <row r="339" spans="1:65" s="13" customFormat="1" ht="11.25">
      <c r="B339" s="198"/>
      <c r="C339" s="199"/>
      <c r="D339" s="200" t="s">
        <v>191</v>
      </c>
      <c r="E339" s="201" t="s">
        <v>19</v>
      </c>
      <c r="F339" s="202" t="s">
        <v>851</v>
      </c>
      <c r="G339" s="199"/>
      <c r="H339" s="203">
        <v>14</v>
      </c>
      <c r="I339" s="204"/>
      <c r="J339" s="199"/>
      <c r="K339" s="199"/>
      <c r="L339" s="205"/>
      <c r="M339" s="206"/>
      <c r="N339" s="207"/>
      <c r="O339" s="207"/>
      <c r="P339" s="207"/>
      <c r="Q339" s="207"/>
      <c r="R339" s="207"/>
      <c r="S339" s="207"/>
      <c r="T339" s="208"/>
      <c r="AT339" s="209" t="s">
        <v>191</v>
      </c>
      <c r="AU339" s="209" t="s">
        <v>82</v>
      </c>
      <c r="AV339" s="13" t="s">
        <v>82</v>
      </c>
      <c r="AW339" s="13" t="s">
        <v>35</v>
      </c>
      <c r="AX339" s="13" t="s">
        <v>73</v>
      </c>
      <c r="AY339" s="209" t="s">
        <v>137</v>
      </c>
    </row>
    <row r="340" spans="1:65" s="13" customFormat="1" ht="11.25">
      <c r="B340" s="198"/>
      <c r="C340" s="199"/>
      <c r="D340" s="200" t="s">
        <v>191</v>
      </c>
      <c r="E340" s="201" t="s">
        <v>19</v>
      </c>
      <c r="F340" s="202" t="s">
        <v>852</v>
      </c>
      <c r="G340" s="199"/>
      <c r="H340" s="203">
        <v>8</v>
      </c>
      <c r="I340" s="204"/>
      <c r="J340" s="199"/>
      <c r="K340" s="199"/>
      <c r="L340" s="205"/>
      <c r="M340" s="206"/>
      <c r="N340" s="207"/>
      <c r="O340" s="207"/>
      <c r="P340" s="207"/>
      <c r="Q340" s="207"/>
      <c r="R340" s="207"/>
      <c r="S340" s="207"/>
      <c r="T340" s="208"/>
      <c r="AT340" s="209" t="s">
        <v>191</v>
      </c>
      <c r="AU340" s="209" t="s">
        <v>82</v>
      </c>
      <c r="AV340" s="13" t="s">
        <v>82</v>
      </c>
      <c r="AW340" s="13" t="s">
        <v>35</v>
      </c>
      <c r="AX340" s="13" t="s">
        <v>73</v>
      </c>
      <c r="AY340" s="209" t="s">
        <v>137</v>
      </c>
    </row>
    <row r="341" spans="1:65" s="14" customFormat="1" ht="11.25">
      <c r="B341" s="210"/>
      <c r="C341" s="211"/>
      <c r="D341" s="200" t="s">
        <v>191</v>
      </c>
      <c r="E341" s="212" t="s">
        <v>19</v>
      </c>
      <c r="F341" s="213" t="s">
        <v>193</v>
      </c>
      <c r="G341" s="211"/>
      <c r="H341" s="214">
        <v>78</v>
      </c>
      <c r="I341" s="215"/>
      <c r="J341" s="211"/>
      <c r="K341" s="211"/>
      <c r="L341" s="216"/>
      <c r="M341" s="217"/>
      <c r="N341" s="218"/>
      <c r="O341" s="218"/>
      <c r="P341" s="218"/>
      <c r="Q341" s="218"/>
      <c r="R341" s="218"/>
      <c r="S341" s="218"/>
      <c r="T341" s="219"/>
      <c r="AT341" s="220" t="s">
        <v>191</v>
      </c>
      <c r="AU341" s="220" t="s">
        <v>82</v>
      </c>
      <c r="AV341" s="14" t="s">
        <v>143</v>
      </c>
      <c r="AW341" s="14" t="s">
        <v>4</v>
      </c>
      <c r="AX341" s="14" t="s">
        <v>80</v>
      </c>
      <c r="AY341" s="220" t="s">
        <v>137</v>
      </c>
    </row>
    <row r="342" spans="1:65" s="2" customFormat="1" ht="33" customHeight="1">
      <c r="A342" s="36"/>
      <c r="B342" s="37"/>
      <c r="C342" s="180" t="s">
        <v>519</v>
      </c>
      <c r="D342" s="180" t="s">
        <v>139</v>
      </c>
      <c r="E342" s="181" t="s">
        <v>583</v>
      </c>
      <c r="F342" s="182" t="s">
        <v>584</v>
      </c>
      <c r="G342" s="183" t="s">
        <v>171</v>
      </c>
      <c r="H342" s="184">
        <v>51</v>
      </c>
      <c r="I342" s="185"/>
      <c r="J342" s="186">
        <f>ROUND(I342*H342,2)</f>
        <v>0</v>
      </c>
      <c r="K342" s="182" t="s">
        <v>148</v>
      </c>
      <c r="L342" s="41"/>
      <c r="M342" s="187" t="s">
        <v>19</v>
      </c>
      <c r="N342" s="188" t="s">
        <v>44</v>
      </c>
      <c r="O342" s="66"/>
      <c r="P342" s="189">
        <f>O342*H342</f>
        <v>0</v>
      </c>
      <c r="Q342" s="189">
        <v>6.0999999999999997E-4</v>
      </c>
      <c r="R342" s="189">
        <f>Q342*H342</f>
        <v>3.1109999999999999E-2</v>
      </c>
      <c r="S342" s="189">
        <v>0</v>
      </c>
      <c r="T342" s="190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91" t="s">
        <v>143</v>
      </c>
      <c r="AT342" s="191" t="s">
        <v>139</v>
      </c>
      <c r="AU342" s="191" t="s">
        <v>82</v>
      </c>
      <c r="AY342" s="19" t="s">
        <v>137</v>
      </c>
      <c r="BE342" s="192">
        <f>IF(N342="základní",J342,0)</f>
        <v>0</v>
      </c>
      <c r="BF342" s="192">
        <f>IF(N342="snížená",J342,0)</f>
        <v>0</v>
      </c>
      <c r="BG342" s="192">
        <f>IF(N342="zákl. přenesená",J342,0)</f>
        <v>0</v>
      </c>
      <c r="BH342" s="192">
        <f>IF(N342="sníž. přenesená",J342,0)</f>
        <v>0</v>
      </c>
      <c r="BI342" s="192">
        <f>IF(N342="nulová",J342,0)</f>
        <v>0</v>
      </c>
      <c r="BJ342" s="19" t="s">
        <v>80</v>
      </c>
      <c r="BK342" s="192">
        <f>ROUND(I342*H342,2)</f>
        <v>0</v>
      </c>
      <c r="BL342" s="19" t="s">
        <v>143</v>
      </c>
      <c r="BM342" s="191" t="s">
        <v>854</v>
      </c>
    </row>
    <row r="343" spans="1:65" s="2" customFormat="1" ht="11.25">
      <c r="A343" s="36"/>
      <c r="B343" s="37"/>
      <c r="C343" s="38"/>
      <c r="D343" s="193" t="s">
        <v>150</v>
      </c>
      <c r="E343" s="38"/>
      <c r="F343" s="194" t="s">
        <v>586</v>
      </c>
      <c r="G343" s="38"/>
      <c r="H343" s="38"/>
      <c r="I343" s="195"/>
      <c r="J343" s="38"/>
      <c r="K343" s="38"/>
      <c r="L343" s="41"/>
      <c r="M343" s="196"/>
      <c r="N343" s="197"/>
      <c r="O343" s="66"/>
      <c r="P343" s="66"/>
      <c r="Q343" s="66"/>
      <c r="R343" s="66"/>
      <c r="S343" s="66"/>
      <c r="T343" s="67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9" t="s">
        <v>150</v>
      </c>
      <c r="AU343" s="19" t="s">
        <v>82</v>
      </c>
    </row>
    <row r="344" spans="1:65" s="13" customFormat="1" ht="11.25">
      <c r="B344" s="198"/>
      <c r="C344" s="199"/>
      <c r="D344" s="200" t="s">
        <v>191</v>
      </c>
      <c r="E344" s="201" t="s">
        <v>19</v>
      </c>
      <c r="F344" s="202" t="s">
        <v>855</v>
      </c>
      <c r="G344" s="199"/>
      <c r="H344" s="203">
        <v>26</v>
      </c>
      <c r="I344" s="204"/>
      <c r="J344" s="199"/>
      <c r="K344" s="199"/>
      <c r="L344" s="205"/>
      <c r="M344" s="206"/>
      <c r="N344" s="207"/>
      <c r="O344" s="207"/>
      <c r="P344" s="207"/>
      <c r="Q344" s="207"/>
      <c r="R344" s="207"/>
      <c r="S344" s="207"/>
      <c r="T344" s="208"/>
      <c r="AT344" s="209" t="s">
        <v>191</v>
      </c>
      <c r="AU344" s="209" t="s">
        <v>82</v>
      </c>
      <c r="AV344" s="13" t="s">
        <v>82</v>
      </c>
      <c r="AW344" s="13" t="s">
        <v>35</v>
      </c>
      <c r="AX344" s="13" t="s">
        <v>73</v>
      </c>
      <c r="AY344" s="209" t="s">
        <v>137</v>
      </c>
    </row>
    <row r="345" spans="1:65" s="13" customFormat="1" ht="11.25">
      <c r="B345" s="198"/>
      <c r="C345" s="199"/>
      <c r="D345" s="200" t="s">
        <v>191</v>
      </c>
      <c r="E345" s="201" t="s">
        <v>19</v>
      </c>
      <c r="F345" s="202" t="s">
        <v>856</v>
      </c>
      <c r="G345" s="199"/>
      <c r="H345" s="203">
        <v>25</v>
      </c>
      <c r="I345" s="204"/>
      <c r="J345" s="199"/>
      <c r="K345" s="199"/>
      <c r="L345" s="205"/>
      <c r="M345" s="206"/>
      <c r="N345" s="207"/>
      <c r="O345" s="207"/>
      <c r="P345" s="207"/>
      <c r="Q345" s="207"/>
      <c r="R345" s="207"/>
      <c r="S345" s="207"/>
      <c r="T345" s="208"/>
      <c r="AT345" s="209" t="s">
        <v>191</v>
      </c>
      <c r="AU345" s="209" t="s">
        <v>82</v>
      </c>
      <c r="AV345" s="13" t="s">
        <v>82</v>
      </c>
      <c r="AW345" s="13" t="s">
        <v>35</v>
      </c>
      <c r="AX345" s="13" t="s">
        <v>73</v>
      </c>
      <c r="AY345" s="209" t="s">
        <v>137</v>
      </c>
    </row>
    <row r="346" spans="1:65" s="14" customFormat="1" ht="11.25">
      <c r="B346" s="210"/>
      <c r="C346" s="211"/>
      <c r="D346" s="200" t="s">
        <v>191</v>
      </c>
      <c r="E346" s="212" t="s">
        <v>19</v>
      </c>
      <c r="F346" s="213" t="s">
        <v>193</v>
      </c>
      <c r="G346" s="211"/>
      <c r="H346" s="214">
        <v>51</v>
      </c>
      <c r="I346" s="215"/>
      <c r="J346" s="211"/>
      <c r="K346" s="211"/>
      <c r="L346" s="216"/>
      <c r="M346" s="217"/>
      <c r="N346" s="218"/>
      <c r="O346" s="218"/>
      <c r="P346" s="218"/>
      <c r="Q346" s="218"/>
      <c r="R346" s="218"/>
      <c r="S346" s="218"/>
      <c r="T346" s="219"/>
      <c r="AT346" s="220" t="s">
        <v>191</v>
      </c>
      <c r="AU346" s="220" t="s">
        <v>82</v>
      </c>
      <c r="AV346" s="14" t="s">
        <v>143</v>
      </c>
      <c r="AW346" s="14" t="s">
        <v>35</v>
      </c>
      <c r="AX346" s="14" t="s">
        <v>80</v>
      </c>
      <c r="AY346" s="220" t="s">
        <v>137</v>
      </c>
    </row>
    <row r="347" spans="1:65" s="2" customFormat="1" ht="16.5" customHeight="1">
      <c r="A347" s="36"/>
      <c r="B347" s="37"/>
      <c r="C347" s="180" t="s">
        <v>528</v>
      </c>
      <c r="D347" s="180" t="s">
        <v>139</v>
      </c>
      <c r="E347" s="181" t="s">
        <v>590</v>
      </c>
      <c r="F347" s="182" t="s">
        <v>591</v>
      </c>
      <c r="G347" s="183" t="s">
        <v>171</v>
      </c>
      <c r="H347" s="184">
        <v>51</v>
      </c>
      <c r="I347" s="185"/>
      <c r="J347" s="186">
        <f>ROUND(I347*H347,2)</f>
        <v>0</v>
      </c>
      <c r="K347" s="182" t="s">
        <v>148</v>
      </c>
      <c r="L347" s="41"/>
      <c r="M347" s="187" t="s">
        <v>19</v>
      </c>
      <c r="N347" s="188" t="s">
        <v>44</v>
      </c>
      <c r="O347" s="66"/>
      <c r="P347" s="189">
        <f>O347*H347</f>
        <v>0</v>
      </c>
      <c r="Q347" s="189">
        <v>0</v>
      </c>
      <c r="R347" s="189">
        <f>Q347*H347</f>
        <v>0</v>
      </c>
      <c r="S347" s="189">
        <v>0</v>
      </c>
      <c r="T347" s="190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91" t="s">
        <v>143</v>
      </c>
      <c r="AT347" s="191" t="s">
        <v>139</v>
      </c>
      <c r="AU347" s="191" t="s">
        <v>82</v>
      </c>
      <c r="AY347" s="19" t="s">
        <v>137</v>
      </c>
      <c r="BE347" s="192">
        <f>IF(N347="základní",J347,0)</f>
        <v>0</v>
      </c>
      <c r="BF347" s="192">
        <f>IF(N347="snížená",J347,0)</f>
        <v>0</v>
      </c>
      <c r="BG347" s="192">
        <f>IF(N347="zákl. přenesená",J347,0)</f>
        <v>0</v>
      </c>
      <c r="BH347" s="192">
        <f>IF(N347="sníž. přenesená",J347,0)</f>
        <v>0</v>
      </c>
      <c r="BI347" s="192">
        <f>IF(N347="nulová",J347,0)</f>
        <v>0</v>
      </c>
      <c r="BJ347" s="19" t="s">
        <v>80</v>
      </c>
      <c r="BK347" s="192">
        <f>ROUND(I347*H347,2)</f>
        <v>0</v>
      </c>
      <c r="BL347" s="19" t="s">
        <v>143</v>
      </c>
      <c r="BM347" s="191" t="s">
        <v>857</v>
      </c>
    </row>
    <row r="348" spans="1:65" s="2" customFormat="1" ht="11.25">
      <c r="A348" s="36"/>
      <c r="B348" s="37"/>
      <c r="C348" s="38"/>
      <c r="D348" s="193" t="s">
        <v>150</v>
      </c>
      <c r="E348" s="38"/>
      <c r="F348" s="194" t="s">
        <v>593</v>
      </c>
      <c r="G348" s="38"/>
      <c r="H348" s="38"/>
      <c r="I348" s="195"/>
      <c r="J348" s="38"/>
      <c r="K348" s="38"/>
      <c r="L348" s="41"/>
      <c r="M348" s="196"/>
      <c r="N348" s="197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150</v>
      </c>
      <c r="AU348" s="19" t="s">
        <v>82</v>
      </c>
    </row>
    <row r="349" spans="1:65" s="13" customFormat="1" ht="11.25">
      <c r="B349" s="198"/>
      <c r="C349" s="199"/>
      <c r="D349" s="200" t="s">
        <v>191</v>
      </c>
      <c r="E349" s="201" t="s">
        <v>19</v>
      </c>
      <c r="F349" s="202" t="s">
        <v>855</v>
      </c>
      <c r="G349" s="199"/>
      <c r="H349" s="203">
        <v>26</v>
      </c>
      <c r="I349" s="204"/>
      <c r="J349" s="199"/>
      <c r="K349" s="199"/>
      <c r="L349" s="205"/>
      <c r="M349" s="206"/>
      <c r="N349" s="207"/>
      <c r="O349" s="207"/>
      <c r="P349" s="207"/>
      <c r="Q349" s="207"/>
      <c r="R349" s="207"/>
      <c r="S349" s="207"/>
      <c r="T349" s="208"/>
      <c r="AT349" s="209" t="s">
        <v>191</v>
      </c>
      <c r="AU349" s="209" t="s">
        <v>82</v>
      </c>
      <c r="AV349" s="13" t="s">
        <v>82</v>
      </c>
      <c r="AW349" s="13" t="s">
        <v>35</v>
      </c>
      <c r="AX349" s="13" t="s">
        <v>73</v>
      </c>
      <c r="AY349" s="209" t="s">
        <v>137</v>
      </c>
    </row>
    <row r="350" spans="1:65" s="13" customFormat="1" ht="11.25">
      <c r="B350" s="198"/>
      <c r="C350" s="199"/>
      <c r="D350" s="200" t="s">
        <v>191</v>
      </c>
      <c r="E350" s="201" t="s">
        <v>19</v>
      </c>
      <c r="F350" s="202" t="s">
        <v>856</v>
      </c>
      <c r="G350" s="199"/>
      <c r="H350" s="203">
        <v>25</v>
      </c>
      <c r="I350" s="204"/>
      <c r="J350" s="199"/>
      <c r="K350" s="199"/>
      <c r="L350" s="205"/>
      <c r="M350" s="206"/>
      <c r="N350" s="207"/>
      <c r="O350" s="207"/>
      <c r="P350" s="207"/>
      <c r="Q350" s="207"/>
      <c r="R350" s="207"/>
      <c r="S350" s="207"/>
      <c r="T350" s="208"/>
      <c r="AT350" s="209" t="s">
        <v>191</v>
      </c>
      <c r="AU350" s="209" t="s">
        <v>82</v>
      </c>
      <c r="AV350" s="13" t="s">
        <v>82</v>
      </c>
      <c r="AW350" s="13" t="s">
        <v>35</v>
      </c>
      <c r="AX350" s="13" t="s">
        <v>73</v>
      </c>
      <c r="AY350" s="209" t="s">
        <v>137</v>
      </c>
    </row>
    <row r="351" spans="1:65" s="14" customFormat="1" ht="11.25">
      <c r="B351" s="210"/>
      <c r="C351" s="211"/>
      <c r="D351" s="200" t="s">
        <v>191</v>
      </c>
      <c r="E351" s="212" t="s">
        <v>19</v>
      </c>
      <c r="F351" s="213" t="s">
        <v>193</v>
      </c>
      <c r="G351" s="211"/>
      <c r="H351" s="214">
        <v>51</v>
      </c>
      <c r="I351" s="215"/>
      <c r="J351" s="211"/>
      <c r="K351" s="211"/>
      <c r="L351" s="216"/>
      <c r="M351" s="217"/>
      <c r="N351" s="218"/>
      <c r="O351" s="218"/>
      <c r="P351" s="218"/>
      <c r="Q351" s="218"/>
      <c r="R351" s="218"/>
      <c r="S351" s="218"/>
      <c r="T351" s="219"/>
      <c r="AT351" s="220" t="s">
        <v>191</v>
      </c>
      <c r="AU351" s="220" t="s">
        <v>82</v>
      </c>
      <c r="AV351" s="14" t="s">
        <v>143</v>
      </c>
      <c r="AW351" s="14" t="s">
        <v>35</v>
      </c>
      <c r="AX351" s="14" t="s">
        <v>80</v>
      </c>
      <c r="AY351" s="220" t="s">
        <v>137</v>
      </c>
    </row>
    <row r="352" spans="1:65" s="2" customFormat="1" ht="44.25" customHeight="1">
      <c r="A352" s="36"/>
      <c r="B352" s="37"/>
      <c r="C352" s="180" t="s">
        <v>532</v>
      </c>
      <c r="D352" s="180" t="s">
        <v>139</v>
      </c>
      <c r="E352" s="181" t="s">
        <v>595</v>
      </c>
      <c r="F352" s="182" t="s">
        <v>596</v>
      </c>
      <c r="G352" s="183" t="s">
        <v>171</v>
      </c>
      <c r="H352" s="184">
        <v>85</v>
      </c>
      <c r="I352" s="185"/>
      <c r="J352" s="186">
        <f>ROUND(I352*H352,2)</f>
        <v>0</v>
      </c>
      <c r="K352" s="182" t="s">
        <v>148</v>
      </c>
      <c r="L352" s="41"/>
      <c r="M352" s="187" t="s">
        <v>19</v>
      </c>
      <c r="N352" s="188" t="s">
        <v>44</v>
      </c>
      <c r="O352" s="66"/>
      <c r="P352" s="189">
        <f>O352*H352</f>
        <v>0</v>
      </c>
      <c r="Q352" s="189">
        <v>0</v>
      </c>
      <c r="R352" s="189">
        <f>Q352*H352</f>
        <v>0</v>
      </c>
      <c r="S352" s="189">
        <v>0.32400000000000001</v>
      </c>
      <c r="T352" s="190">
        <f>S352*H352</f>
        <v>27.54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91" t="s">
        <v>143</v>
      </c>
      <c r="AT352" s="191" t="s">
        <v>139</v>
      </c>
      <c r="AU352" s="191" t="s">
        <v>82</v>
      </c>
      <c r="AY352" s="19" t="s">
        <v>137</v>
      </c>
      <c r="BE352" s="192">
        <f>IF(N352="základní",J352,0)</f>
        <v>0</v>
      </c>
      <c r="BF352" s="192">
        <f>IF(N352="snížená",J352,0)</f>
        <v>0</v>
      </c>
      <c r="BG352" s="192">
        <f>IF(N352="zákl. přenesená",J352,0)</f>
        <v>0</v>
      </c>
      <c r="BH352" s="192">
        <f>IF(N352="sníž. přenesená",J352,0)</f>
        <v>0</v>
      </c>
      <c r="BI352" s="192">
        <f>IF(N352="nulová",J352,0)</f>
        <v>0</v>
      </c>
      <c r="BJ352" s="19" t="s">
        <v>80</v>
      </c>
      <c r="BK352" s="192">
        <f>ROUND(I352*H352,2)</f>
        <v>0</v>
      </c>
      <c r="BL352" s="19" t="s">
        <v>143</v>
      </c>
      <c r="BM352" s="191" t="s">
        <v>858</v>
      </c>
    </row>
    <row r="353" spans="1:65" s="2" customFormat="1" ht="11.25">
      <c r="A353" s="36"/>
      <c r="B353" s="37"/>
      <c r="C353" s="38"/>
      <c r="D353" s="193" t="s">
        <v>150</v>
      </c>
      <c r="E353" s="38"/>
      <c r="F353" s="194" t="s">
        <v>598</v>
      </c>
      <c r="G353" s="38"/>
      <c r="H353" s="38"/>
      <c r="I353" s="195"/>
      <c r="J353" s="38"/>
      <c r="K353" s="38"/>
      <c r="L353" s="41"/>
      <c r="M353" s="196"/>
      <c r="N353" s="197"/>
      <c r="O353" s="66"/>
      <c r="P353" s="66"/>
      <c r="Q353" s="66"/>
      <c r="R353" s="66"/>
      <c r="S353" s="66"/>
      <c r="T353" s="67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9" t="s">
        <v>150</v>
      </c>
      <c r="AU353" s="19" t="s">
        <v>82</v>
      </c>
    </row>
    <row r="354" spans="1:65" s="13" customFormat="1" ht="11.25">
      <c r="B354" s="198"/>
      <c r="C354" s="199"/>
      <c r="D354" s="200" t="s">
        <v>191</v>
      </c>
      <c r="E354" s="201" t="s">
        <v>19</v>
      </c>
      <c r="F354" s="202" t="s">
        <v>859</v>
      </c>
      <c r="G354" s="199"/>
      <c r="H354" s="203">
        <v>85</v>
      </c>
      <c r="I354" s="204"/>
      <c r="J354" s="199"/>
      <c r="K354" s="199"/>
      <c r="L354" s="205"/>
      <c r="M354" s="206"/>
      <c r="N354" s="207"/>
      <c r="O354" s="207"/>
      <c r="P354" s="207"/>
      <c r="Q354" s="207"/>
      <c r="R354" s="207"/>
      <c r="S354" s="207"/>
      <c r="T354" s="208"/>
      <c r="AT354" s="209" t="s">
        <v>191</v>
      </c>
      <c r="AU354" s="209" t="s">
        <v>82</v>
      </c>
      <c r="AV354" s="13" t="s">
        <v>82</v>
      </c>
      <c r="AW354" s="13" t="s">
        <v>35</v>
      </c>
      <c r="AX354" s="13" t="s">
        <v>73</v>
      </c>
      <c r="AY354" s="209" t="s">
        <v>137</v>
      </c>
    </row>
    <row r="355" spans="1:65" s="14" customFormat="1" ht="11.25">
      <c r="B355" s="210"/>
      <c r="C355" s="211"/>
      <c r="D355" s="200" t="s">
        <v>191</v>
      </c>
      <c r="E355" s="212" t="s">
        <v>19</v>
      </c>
      <c r="F355" s="213" t="s">
        <v>193</v>
      </c>
      <c r="G355" s="211"/>
      <c r="H355" s="214">
        <v>85</v>
      </c>
      <c r="I355" s="215"/>
      <c r="J355" s="211"/>
      <c r="K355" s="211"/>
      <c r="L355" s="216"/>
      <c r="M355" s="217"/>
      <c r="N355" s="218"/>
      <c r="O355" s="218"/>
      <c r="P355" s="218"/>
      <c r="Q355" s="218"/>
      <c r="R355" s="218"/>
      <c r="S355" s="218"/>
      <c r="T355" s="219"/>
      <c r="AT355" s="220" t="s">
        <v>191</v>
      </c>
      <c r="AU355" s="220" t="s">
        <v>82</v>
      </c>
      <c r="AV355" s="14" t="s">
        <v>143</v>
      </c>
      <c r="AW355" s="14" t="s">
        <v>35</v>
      </c>
      <c r="AX355" s="14" t="s">
        <v>80</v>
      </c>
      <c r="AY355" s="220" t="s">
        <v>137</v>
      </c>
    </row>
    <row r="356" spans="1:65" s="2" customFormat="1" ht="24.2" customHeight="1">
      <c r="A356" s="36"/>
      <c r="B356" s="37"/>
      <c r="C356" s="180" t="s">
        <v>539</v>
      </c>
      <c r="D356" s="180" t="s">
        <v>139</v>
      </c>
      <c r="E356" s="181" t="s">
        <v>604</v>
      </c>
      <c r="F356" s="182" t="s">
        <v>605</v>
      </c>
      <c r="G356" s="183" t="s">
        <v>171</v>
      </c>
      <c r="H356" s="184">
        <v>21</v>
      </c>
      <c r="I356" s="185"/>
      <c r="J356" s="186">
        <f>ROUND(I356*H356,2)</f>
        <v>0</v>
      </c>
      <c r="K356" s="182" t="s">
        <v>148</v>
      </c>
      <c r="L356" s="41"/>
      <c r="M356" s="187" t="s">
        <v>19</v>
      </c>
      <c r="N356" s="188" t="s">
        <v>44</v>
      </c>
      <c r="O356" s="66"/>
      <c r="P356" s="189">
        <f>O356*H356</f>
        <v>0</v>
      </c>
      <c r="Q356" s="189">
        <v>0</v>
      </c>
      <c r="R356" s="189">
        <f>Q356*H356</f>
        <v>0</v>
      </c>
      <c r="S356" s="189">
        <v>2.0550000000000002</v>
      </c>
      <c r="T356" s="190">
        <f>S356*H356</f>
        <v>43.155000000000001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91" t="s">
        <v>143</v>
      </c>
      <c r="AT356" s="191" t="s">
        <v>139</v>
      </c>
      <c r="AU356" s="191" t="s">
        <v>82</v>
      </c>
      <c r="AY356" s="19" t="s">
        <v>137</v>
      </c>
      <c r="BE356" s="192">
        <f>IF(N356="základní",J356,0)</f>
        <v>0</v>
      </c>
      <c r="BF356" s="192">
        <f>IF(N356="snížená",J356,0)</f>
        <v>0</v>
      </c>
      <c r="BG356" s="192">
        <f>IF(N356="zákl. přenesená",J356,0)</f>
        <v>0</v>
      </c>
      <c r="BH356" s="192">
        <f>IF(N356="sníž. přenesená",J356,0)</f>
        <v>0</v>
      </c>
      <c r="BI356" s="192">
        <f>IF(N356="nulová",J356,0)</f>
        <v>0</v>
      </c>
      <c r="BJ356" s="19" t="s">
        <v>80</v>
      </c>
      <c r="BK356" s="192">
        <f>ROUND(I356*H356,2)</f>
        <v>0</v>
      </c>
      <c r="BL356" s="19" t="s">
        <v>143</v>
      </c>
      <c r="BM356" s="191" t="s">
        <v>860</v>
      </c>
    </row>
    <row r="357" spans="1:65" s="2" customFormat="1" ht="11.25">
      <c r="A357" s="36"/>
      <c r="B357" s="37"/>
      <c r="C357" s="38"/>
      <c r="D357" s="193" t="s">
        <v>150</v>
      </c>
      <c r="E357" s="38"/>
      <c r="F357" s="194" t="s">
        <v>607</v>
      </c>
      <c r="G357" s="38"/>
      <c r="H357" s="38"/>
      <c r="I357" s="195"/>
      <c r="J357" s="38"/>
      <c r="K357" s="38"/>
      <c r="L357" s="41"/>
      <c r="M357" s="196"/>
      <c r="N357" s="197"/>
      <c r="O357" s="66"/>
      <c r="P357" s="66"/>
      <c r="Q357" s="66"/>
      <c r="R357" s="66"/>
      <c r="S357" s="66"/>
      <c r="T357" s="67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9" t="s">
        <v>150</v>
      </c>
      <c r="AU357" s="19" t="s">
        <v>82</v>
      </c>
    </row>
    <row r="358" spans="1:65" s="13" customFormat="1" ht="11.25">
      <c r="B358" s="198"/>
      <c r="C358" s="199"/>
      <c r="D358" s="200" t="s">
        <v>191</v>
      </c>
      <c r="E358" s="201" t="s">
        <v>19</v>
      </c>
      <c r="F358" s="202" t="s">
        <v>861</v>
      </c>
      <c r="G358" s="199"/>
      <c r="H358" s="203">
        <v>6</v>
      </c>
      <c r="I358" s="204"/>
      <c r="J358" s="199"/>
      <c r="K358" s="199"/>
      <c r="L358" s="205"/>
      <c r="M358" s="206"/>
      <c r="N358" s="207"/>
      <c r="O358" s="207"/>
      <c r="P358" s="207"/>
      <c r="Q358" s="207"/>
      <c r="R358" s="207"/>
      <c r="S358" s="207"/>
      <c r="T358" s="208"/>
      <c r="AT358" s="209" t="s">
        <v>191</v>
      </c>
      <c r="AU358" s="209" t="s">
        <v>82</v>
      </c>
      <c r="AV358" s="13" t="s">
        <v>82</v>
      </c>
      <c r="AW358" s="13" t="s">
        <v>35</v>
      </c>
      <c r="AX358" s="13" t="s">
        <v>73</v>
      </c>
      <c r="AY358" s="209" t="s">
        <v>137</v>
      </c>
    </row>
    <row r="359" spans="1:65" s="13" customFormat="1" ht="11.25">
      <c r="B359" s="198"/>
      <c r="C359" s="199"/>
      <c r="D359" s="200" t="s">
        <v>191</v>
      </c>
      <c r="E359" s="201" t="s">
        <v>19</v>
      </c>
      <c r="F359" s="202" t="s">
        <v>862</v>
      </c>
      <c r="G359" s="199"/>
      <c r="H359" s="203">
        <v>7</v>
      </c>
      <c r="I359" s="204"/>
      <c r="J359" s="199"/>
      <c r="K359" s="199"/>
      <c r="L359" s="205"/>
      <c r="M359" s="206"/>
      <c r="N359" s="207"/>
      <c r="O359" s="207"/>
      <c r="P359" s="207"/>
      <c r="Q359" s="207"/>
      <c r="R359" s="207"/>
      <c r="S359" s="207"/>
      <c r="T359" s="208"/>
      <c r="AT359" s="209" t="s">
        <v>191</v>
      </c>
      <c r="AU359" s="209" t="s">
        <v>82</v>
      </c>
      <c r="AV359" s="13" t="s">
        <v>82</v>
      </c>
      <c r="AW359" s="13" t="s">
        <v>35</v>
      </c>
      <c r="AX359" s="13" t="s">
        <v>73</v>
      </c>
      <c r="AY359" s="209" t="s">
        <v>137</v>
      </c>
    </row>
    <row r="360" spans="1:65" s="13" customFormat="1" ht="11.25">
      <c r="B360" s="198"/>
      <c r="C360" s="199"/>
      <c r="D360" s="200" t="s">
        <v>191</v>
      </c>
      <c r="E360" s="201" t="s">
        <v>19</v>
      </c>
      <c r="F360" s="202" t="s">
        <v>863</v>
      </c>
      <c r="G360" s="199"/>
      <c r="H360" s="203">
        <v>8</v>
      </c>
      <c r="I360" s="204"/>
      <c r="J360" s="199"/>
      <c r="K360" s="199"/>
      <c r="L360" s="205"/>
      <c r="M360" s="206"/>
      <c r="N360" s="207"/>
      <c r="O360" s="207"/>
      <c r="P360" s="207"/>
      <c r="Q360" s="207"/>
      <c r="R360" s="207"/>
      <c r="S360" s="207"/>
      <c r="T360" s="208"/>
      <c r="AT360" s="209" t="s">
        <v>191</v>
      </c>
      <c r="AU360" s="209" t="s">
        <v>82</v>
      </c>
      <c r="AV360" s="13" t="s">
        <v>82</v>
      </c>
      <c r="AW360" s="13" t="s">
        <v>35</v>
      </c>
      <c r="AX360" s="13" t="s">
        <v>73</v>
      </c>
      <c r="AY360" s="209" t="s">
        <v>137</v>
      </c>
    </row>
    <row r="361" spans="1:65" s="14" customFormat="1" ht="11.25">
      <c r="B361" s="210"/>
      <c r="C361" s="211"/>
      <c r="D361" s="200" t="s">
        <v>191</v>
      </c>
      <c r="E361" s="212" t="s">
        <v>19</v>
      </c>
      <c r="F361" s="213" t="s">
        <v>193</v>
      </c>
      <c r="G361" s="211"/>
      <c r="H361" s="214">
        <v>21</v>
      </c>
      <c r="I361" s="215"/>
      <c r="J361" s="211"/>
      <c r="K361" s="211"/>
      <c r="L361" s="216"/>
      <c r="M361" s="217"/>
      <c r="N361" s="218"/>
      <c r="O361" s="218"/>
      <c r="P361" s="218"/>
      <c r="Q361" s="218"/>
      <c r="R361" s="218"/>
      <c r="S361" s="218"/>
      <c r="T361" s="219"/>
      <c r="AT361" s="220" t="s">
        <v>191</v>
      </c>
      <c r="AU361" s="220" t="s">
        <v>82</v>
      </c>
      <c r="AV361" s="14" t="s">
        <v>143</v>
      </c>
      <c r="AW361" s="14" t="s">
        <v>35</v>
      </c>
      <c r="AX361" s="14" t="s">
        <v>80</v>
      </c>
      <c r="AY361" s="220" t="s">
        <v>137</v>
      </c>
    </row>
    <row r="362" spans="1:65" s="12" customFormat="1" ht="22.9" customHeight="1">
      <c r="B362" s="164"/>
      <c r="C362" s="165"/>
      <c r="D362" s="166" t="s">
        <v>72</v>
      </c>
      <c r="E362" s="178" t="s">
        <v>609</v>
      </c>
      <c r="F362" s="178" t="s">
        <v>610</v>
      </c>
      <c r="G362" s="165"/>
      <c r="H362" s="165"/>
      <c r="I362" s="168"/>
      <c r="J362" s="179">
        <f>BK362</f>
        <v>0</v>
      </c>
      <c r="K362" s="165"/>
      <c r="L362" s="170"/>
      <c r="M362" s="171"/>
      <c r="N362" s="172"/>
      <c r="O362" s="172"/>
      <c r="P362" s="173">
        <f>SUM(P363:P369)</f>
        <v>0</v>
      </c>
      <c r="Q362" s="172"/>
      <c r="R362" s="173">
        <f>SUM(R363:R369)</f>
        <v>0</v>
      </c>
      <c r="S362" s="172"/>
      <c r="T362" s="174">
        <f>SUM(T363:T369)</f>
        <v>0</v>
      </c>
      <c r="AR362" s="175" t="s">
        <v>80</v>
      </c>
      <c r="AT362" s="176" t="s">
        <v>72</v>
      </c>
      <c r="AU362" s="176" t="s">
        <v>80</v>
      </c>
      <c r="AY362" s="175" t="s">
        <v>137</v>
      </c>
      <c r="BK362" s="177">
        <f>SUM(BK363:BK369)</f>
        <v>0</v>
      </c>
    </row>
    <row r="363" spans="1:65" s="2" customFormat="1" ht="21.75" customHeight="1">
      <c r="A363" s="36"/>
      <c r="B363" s="37"/>
      <c r="C363" s="180" t="s">
        <v>546</v>
      </c>
      <c r="D363" s="180" t="s">
        <v>139</v>
      </c>
      <c r="E363" s="181" t="s">
        <v>612</v>
      </c>
      <c r="F363" s="182" t="s">
        <v>613</v>
      </c>
      <c r="G363" s="183" t="s">
        <v>326</v>
      </c>
      <c r="H363" s="184">
        <v>70.694999999999993</v>
      </c>
      <c r="I363" s="185"/>
      <c r="J363" s="186">
        <f>ROUND(I363*H363,2)</f>
        <v>0</v>
      </c>
      <c r="K363" s="182" t="s">
        <v>148</v>
      </c>
      <c r="L363" s="41"/>
      <c r="M363" s="187" t="s">
        <v>19</v>
      </c>
      <c r="N363" s="188" t="s">
        <v>44</v>
      </c>
      <c r="O363" s="66"/>
      <c r="P363" s="189">
        <f>O363*H363</f>
        <v>0</v>
      </c>
      <c r="Q363" s="189">
        <v>0</v>
      </c>
      <c r="R363" s="189">
        <f>Q363*H363</f>
        <v>0</v>
      </c>
      <c r="S363" s="189">
        <v>0</v>
      </c>
      <c r="T363" s="190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191" t="s">
        <v>143</v>
      </c>
      <c r="AT363" s="191" t="s">
        <v>139</v>
      </c>
      <c r="AU363" s="191" t="s">
        <v>82</v>
      </c>
      <c r="AY363" s="19" t="s">
        <v>137</v>
      </c>
      <c r="BE363" s="192">
        <f>IF(N363="základní",J363,0)</f>
        <v>0</v>
      </c>
      <c r="BF363" s="192">
        <f>IF(N363="snížená",J363,0)</f>
        <v>0</v>
      </c>
      <c r="BG363" s="192">
        <f>IF(N363="zákl. přenesená",J363,0)</f>
        <v>0</v>
      </c>
      <c r="BH363" s="192">
        <f>IF(N363="sníž. přenesená",J363,0)</f>
        <v>0</v>
      </c>
      <c r="BI363" s="192">
        <f>IF(N363="nulová",J363,0)</f>
        <v>0</v>
      </c>
      <c r="BJ363" s="19" t="s">
        <v>80</v>
      </c>
      <c r="BK363" s="192">
        <f>ROUND(I363*H363,2)</f>
        <v>0</v>
      </c>
      <c r="BL363" s="19" t="s">
        <v>143</v>
      </c>
      <c r="BM363" s="191" t="s">
        <v>864</v>
      </c>
    </row>
    <row r="364" spans="1:65" s="2" customFormat="1" ht="11.25">
      <c r="A364" s="36"/>
      <c r="B364" s="37"/>
      <c r="C364" s="38"/>
      <c r="D364" s="193" t="s">
        <v>150</v>
      </c>
      <c r="E364" s="38"/>
      <c r="F364" s="194" t="s">
        <v>615</v>
      </c>
      <c r="G364" s="38"/>
      <c r="H364" s="38"/>
      <c r="I364" s="195"/>
      <c r="J364" s="38"/>
      <c r="K364" s="38"/>
      <c r="L364" s="41"/>
      <c r="M364" s="196"/>
      <c r="N364" s="197"/>
      <c r="O364" s="66"/>
      <c r="P364" s="66"/>
      <c r="Q364" s="66"/>
      <c r="R364" s="66"/>
      <c r="S364" s="66"/>
      <c r="T364" s="67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T364" s="19" t="s">
        <v>150</v>
      </c>
      <c r="AU364" s="19" t="s">
        <v>82</v>
      </c>
    </row>
    <row r="365" spans="1:65" s="2" customFormat="1" ht="24.2" customHeight="1">
      <c r="A365" s="36"/>
      <c r="B365" s="37"/>
      <c r="C365" s="180" t="s">
        <v>553</v>
      </c>
      <c r="D365" s="180" t="s">
        <v>139</v>
      </c>
      <c r="E365" s="181" t="s">
        <v>617</v>
      </c>
      <c r="F365" s="182" t="s">
        <v>618</v>
      </c>
      <c r="G365" s="183" t="s">
        <v>326</v>
      </c>
      <c r="H365" s="184">
        <v>1131.1199999999999</v>
      </c>
      <c r="I365" s="185"/>
      <c r="J365" s="186">
        <f>ROUND(I365*H365,2)</f>
        <v>0</v>
      </c>
      <c r="K365" s="182" t="s">
        <v>148</v>
      </c>
      <c r="L365" s="41"/>
      <c r="M365" s="187" t="s">
        <v>19</v>
      </c>
      <c r="N365" s="188" t="s">
        <v>44</v>
      </c>
      <c r="O365" s="66"/>
      <c r="P365" s="189">
        <f>O365*H365</f>
        <v>0</v>
      </c>
      <c r="Q365" s="189">
        <v>0</v>
      </c>
      <c r="R365" s="189">
        <f>Q365*H365</f>
        <v>0</v>
      </c>
      <c r="S365" s="189">
        <v>0</v>
      </c>
      <c r="T365" s="190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191" t="s">
        <v>143</v>
      </c>
      <c r="AT365" s="191" t="s">
        <v>139</v>
      </c>
      <c r="AU365" s="191" t="s">
        <v>82</v>
      </c>
      <c r="AY365" s="19" t="s">
        <v>137</v>
      </c>
      <c r="BE365" s="192">
        <f>IF(N365="základní",J365,0)</f>
        <v>0</v>
      </c>
      <c r="BF365" s="192">
        <f>IF(N365="snížená",J365,0)</f>
        <v>0</v>
      </c>
      <c r="BG365" s="192">
        <f>IF(N365="zákl. přenesená",J365,0)</f>
        <v>0</v>
      </c>
      <c r="BH365" s="192">
        <f>IF(N365="sníž. přenesená",J365,0)</f>
        <v>0</v>
      </c>
      <c r="BI365" s="192">
        <f>IF(N365="nulová",J365,0)</f>
        <v>0</v>
      </c>
      <c r="BJ365" s="19" t="s">
        <v>80</v>
      </c>
      <c r="BK365" s="192">
        <f>ROUND(I365*H365,2)</f>
        <v>0</v>
      </c>
      <c r="BL365" s="19" t="s">
        <v>143</v>
      </c>
      <c r="BM365" s="191" t="s">
        <v>865</v>
      </c>
    </row>
    <row r="366" spans="1:65" s="2" customFormat="1" ht="11.25">
      <c r="A366" s="36"/>
      <c r="B366" s="37"/>
      <c r="C366" s="38"/>
      <c r="D366" s="193" t="s">
        <v>150</v>
      </c>
      <c r="E366" s="38"/>
      <c r="F366" s="194" t="s">
        <v>620</v>
      </c>
      <c r="G366" s="38"/>
      <c r="H366" s="38"/>
      <c r="I366" s="195"/>
      <c r="J366" s="38"/>
      <c r="K366" s="38"/>
      <c r="L366" s="41"/>
      <c r="M366" s="196"/>
      <c r="N366" s="197"/>
      <c r="O366" s="66"/>
      <c r="P366" s="66"/>
      <c r="Q366" s="66"/>
      <c r="R366" s="66"/>
      <c r="S366" s="66"/>
      <c r="T366" s="67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T366" s="19" t="s">
        <v>150</v>
      </c>
      <c r="AU366" s="19" t="s">
        <v>82</v>
      </c>
    </row>
    <row r="367" spans="1:65" s="13" customFormat="1" ht="11.25">
      <c r="B367" s="198"/>
      <c r="C367" s="199"/>
      <c r="D367" s="200" t="s">
        <v>191</v>
      </c>
      <c r="E367" s="201" t="s">
        <v>19</v>
      </c>
      <c r="F367" s="202" t="s">
        <v>866</v>
      </c>
      <c r="G367" s="199"/>
      <c r="H367" s="203">
        <v>1131.1199999999999</v>
      </c>
      <c r="I367" s="204"/>
      <c r="J367" s="199"/>
      <c r="K367" s="199"/>
      <c r="L367" s="205"/>
      <c r="M367" s="206"/>
      <c r="N367" s="207"/>
      <c r="O367" s="207"/>
      <c r="P367" s="207"/>
      <c r="Q367" s="207"/>
      <c r="R367" s="207"/>
      <c r="S367" s="207"/>
      <c r="T367" s="208"/>
      <c r="AT367" s="209" t="s">
        <v>191</v>
      </c>
      <c r="AU367" s="209" t="s">
        <v>82</v>
      </c>
      <c r="AV367" s="13" t="s">
        <v>82</v>
      </c>
      <c r="AW367" s="13" t="s">
        <v>35</v>
      </c>
      <c r="AX367" s="13" t="s">
        <v>80</v>
      </c>
      <c r="AY367" s="209" t="s">
        <v>137</v>
      </c>
    </row>
    <row r="368" spans="1:65" s="2" customFormat="1" ht="24.2" customHeight="1">
      <c r="A368" s="36"/>
      <c r="B368" s="37"/>
      <c r="C368" s="180" t="s">
        <v>560</v>
      </c>
      <c r="D368" s="180" t="s">
        <v>139</v>
      </c>
      <c r="E368" s="181" t="s">
        <v>623</v>
      </c>
      <c r="F368" s="182" t="s">
        <v>624</v>
      </c>
      <c r="G368" s="183" t="s">
        <v>326</v>
      </c>
      <c r="H368" s="184">
        <v>70.694999999999993</v>
      </c>
      <c r="I368" s="185"/>
      <c r="J368" s="186">
        <f>ROUND(I368*H368,2)</f>
        <v>0</v>
      </c>
      <c r="K368" s="182" t="s">
        <v>148</v>
      </c>
      <c r="L368" s="41"/>
      <c r="M368" s="187" t="s">
        <v>19</v>
      </c>
      <c r="N368" s="188" t="s">
        <v>44</v>
      </c>
      <c r="O368" s="66"/>
      <c r="P368" s="189">
        <f>O368*H368</f>
        <v>0</v>
      </c>
      <c r="Q368" s="189">
        <v>0</v>
      </c>
      <c r="R368" s="189">
        <f>Q368*H368</f>
        <v>0</v>
      </c>
      <c r="S368" s="189">
        <v>0</v>
      </c>
      <c r="T368" s="190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191" t="s">
        <v>143</v>
      </c>
      <c r="AT368" s="191" t="s">
        <v>139</v>
      </c>
      <c r="AU368" s="191" t="s">
        <v>82</v>
      </c>
      <c r="AY368" s="19" t="s">
        <v>137</v>
      </c>
      <c r="BE368" s="192">
        <f>IF(N368="základní",J368,0)</f>
        <v>0</v>
      </c>
      <c r="BF368" s="192">
        <f>IF(N368="snížená",J368,0)</f>
        <v>0</v>
      </c>
      <c r="BG368" s="192">
        <f>IF(N368="zákl. přenesená",J368,0)</f>
        <v>0</v>
      </c>
      <c r="BH368" s="192">
        <f>IF(N368="sníž. přenesená",J368,0)</f>
        <v>0</v>
      </c>
      <c r="BI368" s="192">
        <f>IF(N368="nulová",J368,0)</f>
        <v>0</v>
      </c>
      <c r="BJ368" s="19" t="s">
        <v>80</v>
      </c>
      <c r="BK368" s="192">
        <f>ROUND(I368*H368,2)</f>
        <v>0</v>
      </c>
      <c r="BL368" s="19" t="s">
        <v>143</v>
      </c>
      <c r="BM368" s="191" t="s">
        <v>867</v>
      </c>
    </row>
    <row r="369" spans="1:65" s="2" customFormat="1" ht="11.25">
      <c r="A369" s="36"/>
      <c r="B369" s="37"/>
      <c r="C369" s="38"/>
      <c r="D369" s="193" t="s">
        <v>150</v>
      </c>
      <c r="E369" s="38"/>
      <c r="F369" s="194" t="s">
        <v>626</v>
      </c>
      <c r="G369" s="38"/>
      <c r="H369" s="38"/>
      <c r="I369" s="195"/>
      <c r="J369" s="38"/>
      <c r="K369" s="38"/>
      <c r="L369" s="41"/>
      <c r="M369" s="196"/>
      <c r="N369" s="197"/>
      <c r="O369" s="66"/>
      <c r="P369" s="66"/>
      <c r="Q369" s="66"/>
      <c r="R369" s="66"/>
      <c r="S369" s="66"/>
      <c r="T369" s="67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T369" s="19" t="s">
        <v>150</v>
      </c>
      <c r="AU369" s="19" t="s">
        <v>82</v>
      </c>
    </row>
    <row r="370" spans="1:65" s="12" customFormat="1" ht="22.9" customHeight="1">
      <c r="B370" s="164"/>
      <c r="C370" s="165"/>
      <c r="D370" s="166" t="s">
        <v>72</v>
      </c>
      <c r="E370" s="178" t="s">
        <v>627</v>
      </c>
      <c r="F370" s="178" t="s">
        <v>628</v>
      </c>
      <c r="G370" s="165"/>
      <c r="H370" s="165"/>
      <c r="I370" s="168"/>
      <c r="J370" s="179">
        <f>BK370</f>
        <v>0</v>
      </c>
      <c r="K370" s="165"/>
      <c r="L370" s="170"/>
      <c r="M370" s="171"/>
      <c r="N370" s="172"/>
      <c r="O370" s="172"/>
      <c r="P370" s="173">
        <f>SUM(P371:P372)</f>
        <v>0</v>
      </c>
      <c r="Q370" s="172"/>
      <c r="R370" s="173">
        <f>SUM(R371:R372)</f>
        <v>0</v>
      </c>
      <c r="S370" s="172"/>
      <c r="T370" s="174">
        <f>SUM(T371:T372)</f>
        <v>0</v>
      </c>
      <c r="AR370" s="175" t="s">
        <v>80</v>
      </c>
      <c r="AT370" s="176" t="s">
        <v>72</v>
      </c>
      <c r="AU370" s="176" t="s">
        <v>80</v>
      </c>
      <c r="AY370" s="175" t="s">
        <v>137</v>
      </c>
      <c r="BK370" s="177">
        <f>SUM(BK371:BK372)</f>
        <v>0</v>
      </c>
    </row>
    <row r="371" spans="1:65" s="2" customFormat="1" ht="24.2" customHeight="1">
      <c r="A371" s="36"/>
      <c r="B371" s="37"/>
      <c r="C371" s="180" t="s">
        <v>566</v>
      </c>
      <c r="D371" s="180" t="s">
        <v>139</v>
      </c>
      <c r="E371" s="181" t="s">
        <v>630</v>
      </c>
      <c r="F371" s="182" t="s">
        <v>631</v>
      </c>
      <c r="G371" s="183" t="s">
        <v>326</v>
      </c>
      <c r="H371" s="184">
        <v>971.66800000000001</v>
      </c>
      <c r="I371" s="185"/>
      <c r="J371" s="186">
        <f>ROUND(I371*H371,2)</f>
        <v>0</v>
      </c>
      <c r="K371" s="182" t="s">
        <v>148</v>
      </c>
      <c r="L371" s="41"/>
      <c r="M371" s="187" t="s">
        <v>19</v>
      </c>
      <c r="N371" s="188" t="s">
        <v>44</v>
      </c>
      <c r="O371" s="66"/>
      <c r="P371" s="189">
        <f>O371*H371</f>
        <v>0</v>
      </c>
      <c r="Q371" s="189">
        <v>0</v>
      </c>
      <c r="R371" s="189">
        <f>Q371*H371</f>
        <v>0</v>
      </c>
      <c r="S371" s="189">
        <v>0</v>
      </c>
      <c r="T371" s="190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91" t="s">
        <v>143</v>
      </c>
      <c r="AT371" s="191" t="s">
        <v>139</v>
      </c>
      <c r="AU371" s="191" t="s">
        <v>82</v>
      </c>
      <c r="AY371" s="19" t="s">
        <v>137</v>
      </c>
      <c r="BE371" s="192">
        <f>IF(N371="základní",J371,0)</f>
        <v>0</v>
      </c>
      <c r="BF371" s="192">
        <f>IF(N371="snížená",J371,0)</f>
        <v>0</v>
      </c>
      <c r="BG371" s="192">
        <f>IF(N371="zákl. přenesená",J371,0)</f>
        <v>0</v>
      </c>
      <c r="BH371" s="192">
        <f>IF(N371="sníž. přenesená",J371,0)</f>
        <v>0</v>
      </c>
      <c r="BI371" s="192">
        <f>IF(N371="nulová",J371,0)</f>
        <v>0</v>
      </c>
      <c r="BJ371" s="19" t="s">
        <v>80</v>
      </c>
      <c r="BK371" s="192">
        <f>ROUND(I371*H371,2)</f>
        <v>0</v>
      </c>
      <c r="BL371" s="19" t="s">
        <v>143</v>
      </c>
      <c r="BM371" s="191" t="s">
        <v>868</v>
      </c>
    </row>
    <row r="372" spans="1:65" s="2" customFormat="1" ht="11.25">
      <c r="A372" s="36"/>
      <c r="B372" s="37"/>
      <c r="C372" s="38"/>
      <c r="D372" s="193" t="s">
        <v>150</v>
      </c>
      <c r="E372" s="38"/>
      <c r="F372" s="194" t="s">
        <v>633</v>
      </c>
      <c r="G372" s="38"/>
      <c r="H372" s="38"/>
      <c r="I372" s="195"/>
      <c r="J372" s="38"/>
      <c r="K372" s="38"/>
      <c r="L372" s="41"/>
      <c r="M372" s="241"/>
      <c r="N372" s="242"/>
      <c r="O372" s="243"/>
      <c r="P372" s="243"/>
      <c r="Q372" s="243"/>
      <c r="R372" s="243"/>
      <c r="S372" s="243"/>
      <c r="T372" s="244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T372" s="19" t="s">
        <v>150</v>
      </c>
      <c r="AU372" s="19" t="s">
        <v>82</v>
      </c>
    </row>
    <row r="373" spans="1:65" s="2" customFormat="1" ht="6.95" customHeight="1">
      <c r="A373" s="36"/>
      <c r="B373" s="49"/>
      <c r="C373" s="50"/>
      <c r="D373" s="50"/>
      <c r="E373" s="50"/>
      <c r="F373" s="50"/>
      <c r="G373" s="50"/>
      <c r="H373" s="50"/>
      <c r="I373" s="50"/>
      <c r="J373" s="50"/>
      <c r="K373" s="50"/>
      <c r="L373" s="41"/>
      <c r="M373" s="36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</row>
  </sheetData>
  <sheetProtection algorithmName="SHA-512" hashValue="3cCHGLBLFoNru3HASVVWGivEzXuMK9q0A97WWXJw1F45TfMJkMm8Fx8xDyJwd310F4Ne5NyuSaZ8XQtx41NzVA==" saltValue="27K1b4o2KQ/wEQLjusiJVizPo6I5wu7vgb9rwYOBU5xHlgVS4VKIrCex9J1skZMGx6tPZqyq+bH85qhGMh7Xlg==" spinCount="100000" sheet="1" objects="1" scenarios="1" formatColumns="0" formatRows="0" autoFilter="0"/>
  <autoFilter ref="C93:K372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/>
    <hyperlink ref="F100" r:id="rId2"/>
    <hyperlink ref="F102" r:id="rId3"/>
    <hyperlink ref="F104" r:id="rId4"/>
    <hyperlink ref="F106" r:id="rId5"/>
    <hyperlink ref="F108" r:id="rId6"/>
    <hyperlink ref="F110" r:id="rId7"/>
    <hyperlink ref="F112" r:id="rId8"/>
    <hyperlink ref="F114" r:id="rId9"/>
    <hyperlink ref="F117" r:id="rId10"/>
    <hyperlink ref="F120" r:id="rId11"/>
    <hyperlink ref="F123" r:id="rId12"/>
    <hyperlink ref="F130" r:id="rId13"/>
    <hyperlink ref="F134" r:id="rId14"/>
    <hyperlink ref="F137" r:id="rId15"/>
    <hyperlink ref="F139" r:id="rId16"/>
    <hyperlink ref="F141" r:id="rId17"/>
    <hyperlink ref="F143" r:id="rId18"/>
    <hyperlink ref="F145" r:id="rId19"/>
    <hyperlink ref="F147" r:id="rId20"/>
    <hyperlink ref="F149" r:id="rId21"/>
    <hyperlink ref="F152" r:id="rId22"/>
    <hyperlink ref="F155" r:id="rId23"/>
    <hyperlink ref="F157" r:id="rId24"/>
    <hyperlink ref="F166" r:id="rId25"/>
    <hyperlink ref="F172" r:id="rId26"/>
    <hyperlink ref="F174" r:id="rId27"/>
    <hyperlink ref="F176" r:id="rId28"/>
    <hyperlink ref="F178" r:id="rId29"/>
    <hyperlink ref="F181" r:id="rId30"/>
    <hyperlink ref="F184" r:id="rId31"/>
    <hyperlink ref="F189" r:id="rId32"/>
    <hyperlink ref="F202" r:id="rId33"/>
    <hyperlink ref="F209" r:id="rId34"/>
    <hyperlink ref="F218" r:id="rId35"/>
    <hyperlink ref="F225" r:id="rId36"/>
    <hyperlink ref="F233" r:id="rId37"/>
    <hyperlink ref="F241" r:id="rId38"/>
    <hyperlink ref="F248" r:id="rId39"/>
    <hyperlink ref="F255" r:id="rId40"/>
    <hyperlink ref="F262" r:id="rId41"/>
    <hyperlink ref="F269" r:id="rId42"/>
    <hyperlink ref="F276" r:id="rId43"/>
    <hyperlink ref="F283" r:id="rId44"/>
    <hyperlink ref="F286" r:id="rId45"/>
    <hyperlink ref="F290" r:id="rId46"/>
    <hyperlink ref="F297" r:id="rId47"/>
    <hyperlink ref="F302" r:id="rId48"/>
    <hyperlink ref="F307" r:id="rId49"/>
    <hyperlink ref="F316" r:id="rId50"/>
    <hyperlink ref="F323" r:id="rId51"/>
    <hyperlink ref="F330" r:id="rId52"/>
    <hyperlink ref="F343" r:id="rId53"/>
    <hyperlink ref="F348" r:id="rId54"/>
    <hyperlink ref="F353" r:id="rId55"/>
    <hyperlink ref="F357" r:id="rId56"/>
    <hyperlink ref="F364" r:id="rId57"/>
    <hyperlink ref="F366" r:id="rId58"/>
    <hyperlink ref="F369" r:id="rId59"/>
    <hyperlink ref="F372" r:id="rId6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19" t="s">
        <v>96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105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0" t="str">
        <f>'Rekapitulace stavby'!K6</f>
        <v>Polní cesty C24, C48 a C69 v k.ú. Božejovice</v>
      </c>
      <c r="F7" s="381"/>
      <c r="G7" s="381"/>
      <c r="H7" s="381"/>
      <c r="L7" s="22"/>
    </row>
    <row r="8" spans="1:46" ht="12.75">
      <c r="B8" s="22"/>
      <c r="D8" s="114" t="s">
        <v>106</v>
      </c>
      <c r="L8" s="22"/>
    </row>
    <row r="9" spans="1:46" s="1" customFormat="1" ht="16.5" customHeight="1">
      <c r="B9" s="22"/>
      <c r="E9" s="380" t="s">
        <v>690</v>
      </c>
      <c r="F9" s="362"/>
      <c r="G9" s="362"/>
      <c r="H9" s="362"/>
      <c r="L9" s="22"/>
    </row>
    <row r="10" spans="1:46" s="1" customFormat="1" ht="12" customHeight="1">
      <c r="B10" s="22"/>
      <c r="D10" s="114" t="s">
        <v>634</v>
      </c>
      <c r="L10" s="22"/>
    </row>
    <row r="11" spans="1:46" s="2" customFormat="1" ht="16.5" customHeight="1">
      <c r="A11" s="36"/>
      <c r="B11" s="41"/>
      <c r="C11" s="36"/>
      <c r="D11" s="36"/>
      <c r="E11" s="390" t="s">
        <v>691</v>
      </c>
      <c r="F11" s="383"/>
      <c r="G11" s="383"/>
      <c r="H11" s="383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869</v>
      </c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82" t="s">
        <v>635</v>
      </c>
      <c r="F13" s="383"/>
      <c r="G13" s="383"/>
      <c r="H13" s="383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36"/>
      <c r="J14" s="36"/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14" t="s">
        <v>18</v>
      </c>
      <c r="E15" s="36"/>
      <c r="F15" s="105" t="s">
        <v>19</v>
      </c>
      <c r="G15" s="36"/>
      <c r="H15" s="36"/>
      <c r="I15" s="114" t="s">
        <v>20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21</v>
      </c>
      <c r="E16" s="36"/>
      <c r="F16" s="105" t="s">
        <v>22</v>
      </c>
      <c r="G16" s="36"/>
      <c r="H16" s="36"/>
      <c r="I16" s="114" t="s">
        <v>23</v>
      </c>
      <c r="J16" s="116" t="str">
        <f>'Rekapitulace stavby'!AN8</f>
        <v>15. 3. 2024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36"/>
      <c r="J17" s="36"/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14" t="s">
        <v>25</v>
      </c>
      <c r="E18" s="36"/>
      <c r="F18" s="36"/>
      <c r="G18" s="36"/>
      <c r="H18" s="36"/>
      <c r="I18" s="114" t="s">
        <v>26</v>
      </c>
      <c r="J18" s="105" t="s">
        <v>27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05" t="s">
        <v>28</v>
      </c>
      <c r="F19" s="36"/>
      <c r="G19" s="36"/>
      <c r="H19" s="36"/>
      <c r="I19" s="114" t="s">
        <v>29</v>
      </c>
      <c r="J19" s="105" t="s">
        <v>19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36"/>
      <c r="J20" s="36"/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14" t="s">
        <v>30</v>
      </c>
      <c r="E21" s="36"/>
      <c r="F21" s="36"/>
      <c r="G21" s="36"/>
      <c r="H21" s="36"/>
      <c r="I21" s="114" t="s">
        <v>26</v>
      </c>
      <c r="J21" s="32" t="str">
        <f>'Rekapitulace stavby'!AN13</f>
        <v>Vyplň údaj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84" t="str">
        <f>'Rekapitulace stavby'!E14</f>
        <v>Vyplň údaj</v>
      </c>
      <c r="F22" s="385"/>
      <c r="G22" s="385"/>
      <c r="H22" s="385"/>
      <c r="I22" s="114" t="s">
        <v>29</v>
      </c>
      <c r="J22" s="32" t="str">
        <f>'Rekapitulace stavby'!AN14</f>
        <v>Vyplň údaj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36"/>
      <c r="J23" s="36"/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14" t="s">
        <v>32</v>
      </c>
      <c r="E24" s="36"/>
      <c r="F24" s="36"/>
      <c r="G24" s="36"/>
      <c r="H24" s="36"/>
      <c r="I24" s="114" t="s">
        <v>26</v>
      </c>
      <c r="J24" s="105" t="s">
        <v>33</v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05" t="s">
        <v>34</v>
      </c>
      <c r="F25" s="36"/>
      <c r="G25" s="36"/>
      <c r="H25" s="36"/>
      <c r="I25" s="114" t="s">
        <v>29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14" t="s">
        <v>36</v>
      </c>
      <c r="E27" s="36"/>
      <c r="F27" s="36"/>
      <c r="G27" s="36"/>
      <c r="H27" s="36"/>
      <c r="I27" s="114" t="s">
        <v>26</v>
      </c>
      <c r="J27" s="105" t="s">
        <v>19</v>
      </c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05" t="s">
        <v>34</v>
      </c>
      <c r="F28" s="36"/>
      <c r="G28" s="36"/>
      <c r="H28" s="36"/>
      <c r="I28" s="114" t="s">
        <v>29</v>
      </c>
      <c r="J28" s="105" t="s">
        <v>19</v>
      </c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36"/>
      <c r="J29" s="36"/>
      <c r="K29" s="36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14" t="s">
        <v>37</v>
      </c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16.5" customHeight="1">
      <c r="A31" s="117"/>
      <c r="B31" s="118"/>
      <c r="C31" s="117"/>
      <c r="D31" s="117"/>
      <c r="E31" s="386" t="s">
        <v>19</v>
      </c>
      <c r="F31" s="386"/>
      <c r="G31" s="386"/>
      <c r="H31" s="386"/>
      <c r="I31" s="117"/>
      <c r="J31" s="117"/>
      <c r="K31" s="117"/>
      <c r="L31" s="119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36"/>
      <c r="J32" s="36"/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21" t="s">
        <v>39</v>
      </c>
      <c r="E34" s="36"/>
      <c r="F34" s="36"/>
      <c r="G34" s="36"/>
      <c r="H34" s="36"/>
      <c r="I34" s="36"/>
      <c r="J34" s="122">
        <f>ROUND(J98,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20"/>
      <c r="E35" s="120"/>
      <c r="F35" s="120"/>
      <c r="G35" s="120"/>
      <c r="H35" s="120"/>
      <c r="I35" s="120"/>
      <c r="J35" s="120"/>
      <c r="K35" s="120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23" t="s">
        <v>41</v>
      </c>
      <c r="G36" s="36"/>
      <c r="H36" s="36"/>
      <c r="I36" s="123" t="s">
        <v>40</v>
      </c>
      <c r="J36" s="123" t="s">
        <v>42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24" t="s">
        <v>43</v>
      </c>
      <c r="E37" s="114" t="s">
        <v>44</v>
      </c>
      <c r="F37" s="125">
        <f>ROUND((SUM(BE98:BE139)),  2)</f>
        <v>0</v>
      </c>
      <c r="G37" s="36"/>
      <c r="H37" s="36"/>
      <c r="I37" s="126">
        <v>0.21</v>
      </c>
      <c r="J37" s="125">
        <f>ROUND(((SUM(BE98:BE139))*I37),  2)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14" t="s">
        <v>45</v>
      </c>
      <c r="F38" s="125">
        <f>ROUND((SUM(BF98:BF139)),  2)</f>
        <v>0</v>
      </c>
      <c r="G38" s="36"/>
      <c r="H38" s="36"/>
      <c r="I38" s="126">
        <v>0.15</v>
      </c>
      <c r="J38" s="125">
        <f>ROUND(((SUM(BF98:BF139))*I38),  2)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46</v>
      </c>
      <c r="F39" s="125">
        <f>ROUND((SUM(BG98:BG139)),  2)</f>
        <v>0</v>
      </c>
      <c r="G39" s="36"/>
      <c r="H39" s="36"/>
      <c r="I39" s="126">
        <v>0.21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14" t="s">
        <v>47</v>
      </c>
      <c r="F40" s="125">
        <f>ROUND((SUM(BH98:BH139)),  2)</f>
        <v>0</v>
      </c>
      <c r="G40" s="36"/>
      <c r="H40" s="36"/>
      <c r="I40" s="126">
        <v>0.15</v>
      </c>
      <c r="J40" s="125">
        <f>0</f>
        <v>0</v>
      </c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14" t="s">
        <v>48</v>
      </c>
      <c r="F41" s="125">
        <f>ROUND((SUM(BI98:BI139)),  2)</f>
        <v>0</v>
      </c>
      <c r="G41" s="36"/>
      <c r="H41" s="36"/>
      <c r="I41" s="126">
        <v>0</v>
      </c>
      <c r="J41" s="125">
        <f>0</f>
        <v>0</v>
      </c>
      <c r="K41" s="36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36"/>
      <c r="J42" s="36"/>
      <c r="K42" s="36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27"/>
      <c r="D43" s="128" t="s">
        <v>49</v>
      </c>
      <c r="E43" s="129"/>
      <c r="F43" s="129"/>
      <c r="G43" s="130" t="s">
        <v>50</v>
      </c>
      <c r="H43" s="131" t="s">
        <v>51</v>
      </c>
      <c r="I43" s="129"/>
      <c r="J43" s="132">
        <f>SUM(J34:J41)</f>
        <v>0</v>
      </c>
      <c r="K43" s="133"/>
      <c r="L43" s="115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pans="1:31" s="2" customFormat="1" ht="6.95" customHeight="1">
      <c r="A48" s="36"/>
      <c r="B48" s="136"/>
      <c r="C48" s="137"/>
      <c r="D48" s="137"/>
      <c r="E48" s="137"/>
      <c r="F48" s="137"/>
      <c r="G48" s="137"/>
      <c r="H48" s="137"/>
      <c r="I48" s="137"/>
      <c r="J48" s="137"/>
      <c r="K48" s="137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31" s="2" customFormat="1" ht="24.95" customHeight="1">
      <c r="A49" s="36"/>
      <c r="B49" s="37"/>
      <c r="C49" s="25" t="s">
        <v>108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31" s="2" customFormat="1" ht="6.95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31" s="2" customFormat="1" ht="12" customHeight="1">
      <c r="A51" s="36"/>
      <c r="B51" s="37"/>
      <c r="C51" s="31" t="s">
        <v>16</v>
      </c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31" s="2" customFormat="1" ht="16.5" customHeight="1">
      <c r="A52" s="36"/>
      <c r="B52" s="37"/>
      <c r="C52" s="38"/>
      <c r="D52" s="38"/>
      <c r="E52" s="387" t="str">
        <f>E7</f>
        <v>Polní cesty C24, C48 a C69 v k.ú. Božejovice</v>
      </c>
      <c r="F52" s="388"/>
      <c r="G52" s="388"/>
      <c r="H52" s="388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31" s="1" customFormat="1" ht="12" customHeight="1">
      <c r="B53" s="23"/>
      <c r="C53" s="31" t="s">
        <v>106</v>
      </c>
      <c r="D53" s="24"/>
      <c r="E53" s="24"/>
      <c r="F53" s="24"/>
      <c r="G53" s="24"/>
      <c r="H53" s="24"/>
      <c r="I53" s="24"/>
      <c r="J53" s="24"/>
      <c r="K53" s="24"/>
      <c r="L53" s="22"/>
    </row>
    <row r="54" spans="1:31" s="1" customFormat="1" ht="16.5" customHeight="1">
      <c r="B54" s="23"/>
      <c r="C54" s="24"/>
      <c r="D54" s="24"/>
      <c r="E54" s="387" t="s">
        <v>690</v>
      </c>
      <c r="F54" s="347"/>
      <c r="G54" s="347"/>
      <c r="H54" s="347"/>
      <c r="I54" s="24"/>
      <c r="J54" s="24"/>
      <c r="K54" s="24"/>
      <c r="L54" s="22"/>
    </row>
    <row r="55" spans="1:31" s="1" customFormat="1" ht="12" customHeight="1">
      <c r="B55" s="23"/>
      <c r="C55" s="31" t="s">
        <v>634</v>
      </c>
      <c r="D55" s="24"/>
      <c r="E55" s="24"/>
      <c r="F55" s="24"/>
      <c r="G55" s="24"/>
      <c r="H55" s="24"/>
      <c r="I55" s="24"/>
      <c r="J55" s="24"/>
      <c r="K55" s="24"/>
      <c r="L55" s="22"/>
    </row>
    <row r="56" spans="1:31" s="2" customFormat="1" ht="16.5" customHeight="1">
      <c r="A56" s="36"/>
      <c r="B56" s="37"/>
      <c r="C56" s="38"/>
      <c r="D56" s="38"/>
      <c r="E56" s="391" t="s">
        <v>691</v>
      </c>
      <c r="F56" s="389"/>
      <c r="G56" s="389"/>
      <c r="H56" s="389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31" s="2" customFormat="1" ht="12" customHeight="1">
      <c r="A57" s="36"/>
      <c r="B57" s="37"/>
      <c r="C57" s="31" t="s">
        <v>869</v>
      </c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31" s="2" customFormat="1" ht="16.5" customHeight="1">
      <c r="A58" s="36"/>
      <c r="B58" s="37"/>
      <c r="C58" s="38"/>
      <c r="D58" s="38"/>
      <c r="E58" s="340" t="str">
        <f>E13</f>
        <v>VRN - Vedlejší rozpočtové náklady</v>
      </c>
      <c r="F58" s="389"/>
      <c r="G58" s="389"/>
      <c r="H58" s="389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31" s="2" customFormat="1" ht="6.95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31" s="2" customFormat="1" ht="12" customHeight="1">
      <c r="A60" s="36"/>
      <c r="B60" s="37"/>
      <c r="C60" s="31" t="s">
        <v>21</v>
      </c>
      <c r="D60" s="38"/>
      <c r="E60" s="38"/>
      <c r="F60" s="29" t="str">
        <f>F16</f>
        <v>Božejovicce</v>
      </c>
      <c r="G60" s="38"/>
      <c r="H60" s="38"/>
      <c r="I60" s="31" t="s">
        <v>23</v>
      </c>
      <c r="J60" s="61" t="str">
        <f>IF(J16="","",J16)</f>
        <v>15. 3. 2024</v>
      </c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31" s="2" customFormat="1" ht="6.9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s="2" customFormat="1" ht="25.7" customHeight="1">
      <c r="A62" s="36"/>
      <c r="B62" s="37"/>
      <c r="C62" s="31" t="s">
        <v>25</v>
      </c>
      <c r="D62" s="38"/>
      <c r="E62" s="38"/>
      <c r="F62" s="29" t="str">
        <f>E19</f>
        <v>ČR-Státní pozemkový úřad</v>
      </c>
      <c r="G62" s="38"/>
      <c r="H62" s="38"/>
      <c r="I62" s="31" t="s">
        <v>32</v>
      </c>
      <c r="J62" s="34" t="str">
        <f>E25</f>
        <v>AGROPROJEKT PSO s.r.o.</v>
      </c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31" s="2" customFormat="1" ht="25.7" customHeight="1">
      <c r="A63" s="36"/>
      <c r="B63" s="37"/>
      <c r="C63" s="31" t="s">
        <v>30</v>
      </c>
      <c r="D63" s="38"/>
      <c r="E63" s="38"/>
      <c r="F63" s="29" t="str">
        <f>IF(E22="","",E22)</f>
        <v>Vyplň údaj</v>
      </c>
      <c r="G63" s="38"/>
      <c r="H63" s="38"/>
      <c r="I63" s="31" t="s">
        <v>36</v>
      </c>
      <c r="J63" s="34" t="str">
        <f>E28</f>
        <v>AGROPROJEKT PSO s.r.o.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31" s="2" customFormat="1" ht="10.3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1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47" s="2" customFormat="1" ht="29.25" customHeight="1">
      <c r="A65" s="36"/>
      <c r="B65" s="37"/>
      <c r="C65" s="138" t="s">
        <v>109</v>
      </c>
      <c r="D65" s="139"/>
      <c r="E65" s="139"/>
      <c r="F65" s="139"/>
      <c r="G65" s="139"/>
      <c r="H65" s="139"/>
      <c r="I65" s="139"/>
      <c r="J65" s="140" t="s">
        <v>110</v>
      </c>
      <c r="K65" s="139"/>
      <c r="L65" s="11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47" s="2" customFormat="1" ht="10.3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47" s="2" customFormat="1" ht="22.9" customHeight="1">
      <c r="A67" s="36"/>
      <c r="B67" s="37"/>
      <c r="C67" s="141" t="s">
        <v>71</v>
      </c>
      <c r="D67" s="38"/>
      <c r="E67" s="38"/>
      <c r="F67" s="38"/>
      <c r="G67" s="38"/>
      <c r="H67" s="38"/>
      <c r="I67" s="38"/>
      <c r="J67" s="79">
        <f>J98</f>
        <v>0</v>
      </c>
      <c r="K67" s="38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U67" s="19" t="s">
        <v>111</v>
      </c>
    </row>
    <row r="68" spans="1:47" s="9" customFormat="1" ht="24.95" customHeight="1">
      <c r="B68" s="142"/>
      <c r="C68" s="143"/>
      <c r="D68" s="144" t="s">
        <v>112</v>
      </c>
      <c r="E68" s="145"/>
      <c r="F68" s="145"/>
      <c r="G68" s="145"/>
      <c r="H68" s="145"/>
      <c r="I68" s="145"/>
      <c r="J68" s="146">
        <f>J99</f>
        <v>0</v>
      </c>
      <c r="K68" s="143"/>
      <c r="L68" s="147"/>
    </row>
    <row r="69" spans="1:47" s="10" customFormat="1" ht="19.899999999999999" customHeight="1">
      <c r="B69" s="148"/>
      <c r="C69" s="99"/>
      <c r="D69" s="149" t="s">
        <v>636</v>
      </c>
      <c r="E69" s="150"/>
      <c r="F69" s="150"/>
      <c r="G69" s="150"/>
      <c r="H69" s="150"/>
      <c r="I69" s="150"/>
      <c r="J69" s="151">
        <f>J100</f>
        <v>0</v>
      </c>
      <c r="K69" s="99"/>
      <c r="L69" s="152"/>
    </row>
    <row r="70" spans="1:47" s="10" customFormat="1" ht="14.85" customHeight="1">
      <c r="B70" s="148"/>
      <c r="C70" s="99"/>
      <c r="D70" s="149" t="s">
        <v>637</v>
      </c>
      <c r="E70" s="150"/>
      <c r="F70" s="150"/>
      <c r="G70" s="150"/>
      <c r="H70" s="150"/>
      <c r="I70" s="150"/>
      <c r="J70" s="151">
        <f>J101</f>
        <v>0</v>
      </c>
      <c r="K70" s="99"/>
      <c r="L70" s="152"/>
    </row>
    <row r="71" spans="1:47" s="10" customFormat="1" ht="14.85" customHeight="1">
      <c r="B71" s="148"/>
      <c r="C71" s="99"/>
      <c r="D71" s="149" t="s">
        <v>638</v>
      </c>
      <c r="E71" s="150"/>
      <c r="F71" s="150"/>
      <c r="G71" s="150"/>
      <c r="H71" s="150"/>
      <c r="I71" s="150"/>
      <c r="J71" s="151">
        <f>J115</f>
        <v>0</v>
      </c>
      <c r="K71" s="99"/>
      <c r="L71" s="152"/>
    </row>
    <row r="72" spans="1:47" s="10" customFormat="1" ht="14.85" customHeight="1">
      <c r="B72" s="148"/>
      <c r="C72" s="99"/>
      <c r="D72" s="149" t="s">
        <v>639</v>
      </c>
      <c r="E72" s="150"/>
      <c r="F72" s="150"/>
      <c r="G72" s="150"/>
      <c r="H72" s="150"/>
      <c r="I72" s="150"/>
      <c r="J72" s="151">
        <f>J119</f>
        <v>0</v>
      </c>
      <c r="K72" s="99"/>
      <c r="L72" s="152"/>
    </row>
    <row r="73" spans="1:47" s="10" customFormat="1" ht="14.85" customHeight="1">
      <c r="B73" s="148"/>
      <c r="C73" s="99"/>
      <c r="D73" s="149" t="s">
        <v>640</v>
      </c>
      <c r="E73" s="150"/>
      <c r="F73" s="150"/>
      <c r="G73" s="150"/>
      <c r="H73" s="150"/>
      <c r="I73" s="150"/>
      <c r="J73" s="151">
        <f>J129</f>
        <v>0</v>
      </c>
      <c r="K73" s="99"/>
      <c r="L73" s="152"/>
    </row>
    <row r="74" spans="1:47" s="10" customFormat="1" ht="14.85" customHeight="1">
      <c r="B74" s="148"/>
      <c r="C74" s="99"/>
      <c r="D74" s="149" t="s">
        <v>641</v>
      </c>
      <c r="E74" s="150"/>
      <c r="F74" s="150"/>
      <c r="G74" s="150"/>
      <c r="H74" s="150"/>
      <c r="I74" s="150"/>
      <c r="J74" s="151">
        <f>J133</f>
        <v>0</v>
      </c>
      <c r="K74" s="99"/>
      <c r="L74" s="152"/>
    </row>
    <row r="75" spans="1:47" s="2" customFormat="1" ht="21.7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47" s="2" customFormat="1" ht="6.95" customHeight="1">
      <c r="A76" s="36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pans="1:47" s="2" customFormat="1" ht="6.95" customHeight="1">
      <c r="A80" s="36"/>
      <c r="B80" s="51"/>
      <c r="C80" s="52"/>
      <c r="D80" s="52"/>
      <c r="E80" s="52"/>
      <c r="F80" s="52"/>
      <c r="G80" s="52"/>
      <c r="H80" s="52"/>
      <c r="I80" s="52"/>
      <c r="J80" s="52"/>
      <c r="K80" s="52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31" s="2" customFormat="1" ht="24.95" customHeight="1">
      <c r="A81" s="36"/>
      <c r="B81" s="37"/>
      <c r="C81" s="25" t="s">
        <v>122</v>
      </c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12" customHeight="1">
      <c r="A83" s="36"/>
      <c r="B83" s="37"/>
      <c r="C83" s="31" t="s">
        <v>16</v>
      </c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16.5" customHeight="1">
      <c r="A84" s="36"/>
      <c r="B84" s="37"/>
      <c r="C84" s="38"/>
      <c r="D84" s="38"/>
      <c r="E84" s="387" t="str">
        <f>E7</f>
        <v>Polní cesty C24, C48 a C69 v k.ú. Božejovice</v>
      </c>
      <c r="F84" s="388"/>
      <c r="G84" s="388"/>
      <c r="H84" s="38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1" customFormat="1" ht="12" customHeight="1">
      <c r="B85" s="23"/>
      <c r="C85" s="31" t="s">
        <v>106</v>
      </c>
      <c r="D85" s="24"/>
      <c r="E85" s="24"/>
      <c r="F85" s="24"/>
      <c r="G85" s="24"/>
      <c r="H85" s="24"/>
      <c r="I85" s="24"/>
      <c r="J85" s="24"/>
      <c r="K85" s="24"/>
      <c r="L85" s="22"/>
    </row>
    <row r="86" spans="1:31" s="1" customFormat="1" ht="16.5" customHeight="1">
      <c r="B86" s="23"/>
      <c r="C86" s="24"/>
      <c r="D86" s="24"/>
      <c r="E86" s="387" t="s">
        <v>690</v>
      </c>
      <c r="F86" s="347"/>
      <c r="G86" s="347"/>
      <c r="H86" s="347"/>
      <c r="I86" s="24"/>
      <c r="J86" s="24"/>
      <c r="K86" s="24"/>
      <c r="L86" s="22"/>
    </row>
    <row r="87" spans="1:31" s="1" customFormat="1" ht="12" customHeight="1">
      <c r="B87" s="23"/>
      <c r="C87" s="31" t="s">
        <v>634</v>
      </c>
      <c r="D87" s="24"/>
      <c r="E87" s="24"/>
      <c r="F87" s="24"/>
      <c r="G87" s="24"/>
      <c r="H87" s="24"/>
      <c r="I87" s="24"/>
      <c r="J87" s="24"/>
      <c r="K87" s="24"/>
      <c r="L87" s="22"/>
    </row>
    <row r="88" spans="1:31" s="2" customFormat="1" ht="16.5" customHeight="1">
      <c r="A88" s="36"/>
      <c r="B88" s="37"/>
      <c r="C88" s="38"/>
      <c r="D88" s="38"/>
      <c r="E88" s="391" t="s">
        <v>691</v>
      </c>
      <c r="F88" s="389"/>
      <c r="G88" s="389"/>
      <c r="H88" s="389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2" customHeight="1">
      <c r="A89" s="36"/>
      <c r="B89" s="37"/>
      <c r="C89" s="31" t="s">
        <v>869</v>
      </c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6.5" customHeight="1">
      <c r="A90" s="36"/>
      <c r="B90" s="37"/>
      <c r="C90" s="38"/>
      <c r="D90" s="38"/>
      <c r="E90" s="340" t="str">
        <f>E13</f>
        <v>VRN - Vedlejší rozpočtové náklady</v>
      </c>
      <c r="F90" s="389"/>
      <c r="G90" s="389"/>
      <c r="H90" s="389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6.9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2" customHeight="1">
      <c r="A92" s="36"/>
      <c r="B92" s="37"/>
      <c r="C92" s="31" t="s">
        <v>21</v>
      </c>
      <c r="D92" s="38"/>
      <c r="E92" s="38"/>
      <c r="F92" s="29" t="str">
        <f>F16</f>
        <v>Božejovicce</v>
      </c>
      <c r="G92" s="38"/>
      <c r="H92" s="38"/>
      <c r="I92" s="31" t="s">
        <v>23</v>
      </c>
      <c r="J92" s="61" t="str">
        <f>IF(J16="","",J16)</f>
        <v>15. 3. 2024</v>
      </c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25.7" customHeight="1">
      <c r="A94" s="36"/>
      <c r="B94" s="37"/>
      <c r="C94" s="31" t="s">
        <v>25</v>
      </c>
      <c r="D94" s="38"/>
      <c r="E94" s="38"/>
      <c r="F94" s="29" t="str">
        <f>E19</f>
        <v>ČR-Státní pozemkový úřad</v>
      </c>
      <c r="G94" s="38"/>
      <c r="H94" s="38"/>
      <c r="I94" s="31" t="s">
        <v>32</v>
      </c>
      <c r="J94" s="34" t="str">
        <f>E25</f>
        <v>AGROPROJEKT PSO s.r.o.</v>
      </c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25.7" customHeight="1">
      <c r="A95" s="36"/>
      <c r="B95" s="37"/>
      <c r="C95" s="31" t="s">
        <v>30</v>
      </c>
      <c r="D95" s="38"/>
      <c r="E95" s="38"/>
      <c r="F95" s="29" t="str">
        <f>IF(E22="","",E22)</f>
        <v>Vyplň údaj</v>
      </c>
      <c r="G95" s="38"/>
      <c r="H95" s="38"/>
      <c r="I95" s="31" t="s">
        <v>36</v>
      </c>
      <c r="J95" s="34" t="str">
        <f>E28</f>
        <v>AGROPROJEKT PSO s.r.o.</v>
      </c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0.35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115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11" customFormat="1" ht="29.25" customHeight="1">
      <c r="A97" s="153"/>
      <c r="B97" s="154"/>
      <c r="C97" s="155" t="s">
        <v>123</v>
      </c>
      <c r="D97" s="156" t="s">
        <v>58</v>
      </c>
      <c r="E97" s="156" t="s">
        <v>54</v>
      </c>
      <c r="F97" s="156" t="s">
        <v>55</v>
      </c>
      <c r="G97" s="156" t="s">
        <v>124</v>
      </c>
      <c r="H97" s="156" t="s">
        <v>125</v>
      </c>
      <c r="I97" s="156" t="s">
        <v>126</v>
      </c>
      <c r="J97" s="156" t="s">
        <v>110</v>
      </c>
      <c r="K97" s="157" t="s">
        <v>127</v>
      </c>
      <c r="L97" s="158"/>
      <c r="M97" s="70" t="s">
        <v>19</v>
      </c>
      <c r="N97" s="71" t="s">
        <v>43</v>
      </c>
      <c r="O97" s="71" t="s">
        <v>128</v>
      </c>
      <c r="P97" s="71" t="s">
        <v>129</v>
      </c>
      <c r="Q97" s="71" t="s">
        <v>130</v>
      </c>
      <c r="R97" s="71" t="s">
        <v>131</v>
      </c>
      <c r="S97" s="71" t="s">
        <v>132</v>
      </c>
      <c r="T97" s="72" t="s">
        <v>133</v>
      </c>
      <c r="U97" s="153"/>
      <c r="V97" s="153"/>
      <c r="W97" s="153"/>
      <c r="X97" s="153"/>
      <c r="Y97" s="153"/>
      <c r="Z97" s="153"/>
      <c r="AA97" s="153"/>
      <c r="AB97" s="153"/>
      <c r="AC97" s="153"/>
      <c r="AD97" s="153"/>
      <c r="AE97" s="153"/>
    </row>
    <row r="98" spans="1:65" s="2" customFormat="1" ht="22.9" customHeight="1">
      <c r="A98" s="36"/>
      <c r="B98" s="37"/>
      <c r="C98" s="77" t="s">
        <v>134</v>
      </c>
      <c r="D98" s="38"/>
      <c r="E98" s="38"/>
      <c r="F98" s="38"/>
      <c r="G98" s="38"/>
      <c r="H98" s="38"/>
      <c r="I98" s="38"/>
      <c r="J98" s="159">
        <f>BK98</f>
        <v>0</v>
      </c>
      <c r="K98" s="38"/>
      <c r="L98" s="41"/>
      <c r="M98" s="73"/>
      <c r="N98" s="160"/>
      <c r="O98" s="74"/>
      <c r="P98" s="161">
        <f>P99</f>
        <v>0</v>
      </c>
      <c r="Q98" s="74"/>
      <c r="R98" s="161">
        <f>R99</f>
        <v>0</v>
      </c>
      <c r="S98" s="74"/>
      <c r="T98" s="162">
        <f>T99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72</v>
      </c>
      <c r="AU98" s="19" t="s">
        <v>111</v>
      </c>
      <c r="BK98" s="163">
        <f>BK99</f>
        <v>0</v>
      </c>
    </row>
    <row r="99" spans="1:65" s="12" customFormat="1" ht="25.9" customHeight="1">
      <c r="B99" s="164"/>
      <c r="C99" s="165"/>
      <c r="D99" s="166" t="s">
        <v>72</v>
      </c>
      <c r="E99" s="167" t="s">
        <v>135</v>
      </c>
      <c r="F99" s="167" t="s">
        <v>136</v>
      </c>
      <c r="G99" s="165"/>
      <c r="H99" s="165"/>
      <c r="I99" s="168"/>
      <c r="J99" s="169">
        <f>BK99</f>
        <v>0</v>
      </c>
      <c r="K99" s="165"/>
      <c r="L99" s="170"/>
      <c r="M99" s="171"/>
      <c r="N99" s="172"/>
      <c r="O99" s="172"/>
      <c r="P99" s="173">
        <f>P100</f>
        <v>0</v>
      </c>
      <c r="Q99" s="172"/>
      <c r="R99" s="173">
        <f>R100</f>
        <v>0</v>
      </c>
      <c r="S99" s="172"/>
      <c r="T99" s="174">
        <f>T100</f>
        <v>0</v>
      </c>
      <c r="AR99" s="175" t="s">
        <v>158</v>
      </c>
      <c r="AT99" s="176" t="s">
        <v>72</v>
      </c>
      <c r="AU99" s="176" t="s">
        <v>73</v>
      </c>
      <c r="AY99" s="175" t="s">
        <v>137</v>
      </c>
      <c r="BK99" s="177">
        <f>BK100</f>
        <v>0</v>
      </c>
    </row>
    <row r="100" spans="1:65" s="12" customFormat="1" ht="22.9" customHeight="1">
      <c r="B100" s="164"/>
      <c r="C100" s="165"/>
      <c r="D100" s="166" t="s">
        <v>72</v>
      </c>
      <c r="E100" s="178" t="s">
        <v>86</v>
      </c>
      <c r="F100" s="178" t="s">
        <v>642</v>
      </c>
      <c r="G100" s="165"/>
      <c r="H100" s="165"/>
      <c r="I100" s="168"/>
      <c r="J100" s="179">
        <f>BK100</f>
        <v>0</v>
      </c>
      <c r="K100" s="165"/>
      <c r="L100" s="170"/>
      <c r="M100" s="171"/>
      <c r="N100" s="172"/>
      <c r="O100" s="172"/>
      <c r="P100" s="173">
        <f>P101+P115+P119+P129+P133</f>
        <v>0</v>
      </c>
      <c r="Q100" s="172"/>
      <c r="R100" s="173">
        <f>R101+R115+R119+R129+R133</f>
        <v>0</v>
      </c>
      <c r="S100" s="172"/>
      <c r="T100" s="174">
        <f>T101+T115+T119+T129+T133</f>
        <v>0</v>
      </c>
      <c r="AR100" s="175" t="s">
        <v>158</v>
      </c>
      <c r="AT100" s="176" t="s">
        <v>72</v>
      </c>
      <c r="AU100" s="176" t="s">
        <v>80</v>
      </c>
      <c r="AY100" s="175" t="s">
        <v>137</v>
      </c>
      <c r="BK100" s="177">
        <f>BK101+BK115+BK119+BK129+BK133</f>
        <v>0</v>
      </c>
    </row>
    <row r="101" spans="1:65" s="12" customFormat="1" ht="20.85" customHeight="1">
      <c r="B101" s="164"/>
      <c r="C101" s="165"/>
      <c r="D101" s="166" t="s">
        <v>72</v>
      </c>
      <c r="E101" s="178" t="s">
        <v>643</v>
      </c>
      <c r="F101" s="178" t="s">
        <v>644</v>
      </c>
      <c r="G101" s="165"/>
      <c r="H101" s="165"/>
      <c r="I101" s="168"/>
      <c r="J101" s="179">
        <f>BK101</f>
        <v>0</v>
      </c>
      <c r="K101" s="165"/>
      <c r="L101" s="170"/>
      <c r="M101" s="171"/>
      <c r="N101" s="172"/>
      <c r="O101" s="172"/>
      <c r="P101" s="173">
        <f>SUM(P102:P114)</f>
        <v>0</v>
      </c>
      <c r="Q101" s="172"/>
      <c r="R101" s="173">
        <f>SUM(R102:R114)</f>
        <v>0</v>
      </c>
      <c r="S101" s="172"/>
      <c r="T101" s="174">
        <f>SUM(T102:T114)</f>
        <v>0</v>
      </c>
      <c r="AR101" s="175" t="s">
        <v>158</v>
      </c>
      <c r="AT101" s="176" t="s">
        <v>72</v>
      </c>
      <c r="AU101" s="176" t="s">
        <v>82</v>
      </c>
      <c r="AY101" s="175" t="s">
        <v>137</v>
      </c>
      <c r="BK101" s="177">
        <f>SUM(BK102:BK114)</f>
        <v>0</v>
      </c>
    </row>
    <row r="102" spans="1:65" s="2" customFormat="1" ht="16.5" customHeight="1">
      <c r="A102" s="36"/>
      <c r="B102" s="37"/>
      <c r="C102" s="180" t="s">
        <v>80</v>
      </c>
      <c r="D102" s="180" t="s">
        <v>139</v>
      </c>
      <c r="E102" s="181" t="s">
        <v>645</v>
      </c>
      <c r="F102" s="182" t="s">
        <v>646</v>
      </c>
      <c r="G102" s="183" t="s">
        <v>647</v>
      </c>
      <c r="H102" s="184">
        <v>1</v>
      </c>
      <c r="I102" s="185"/>
      <c r="J102" s="186">
        <f>ROUND(I102*H102,2)</f>
        <v>0</v>
      </c>
      <c r="K102" s="182" t="s">
        <v>19</v>
      </c>
      <c r="L102" s="41"/>
      <c r="M102" s="187" t="s">
        <v>19</v>
      </c>
      <c r="N102" s="188" t="s">
        <v>44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648</v>
      </c>
      <c r="AT102" s="191" t="s">
        <v>139</v>
      </c>
      <c r="AU102" s="191" t="s">
        <v>95</v>
      </c>
      <c r="AY102" s="19" t="s">
        <v>137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80</v>
      </c>
      <c r="BK102" s="192">
        <f>ROUND(I102*H102,2)</f>
        <v>0</v>
      </c>
      <c r="BL102" s="19" t="s">
        <v>648</v>
      </c>
      <c r="BM102" s="191" t="s">
        <v>870</v>
      </c>
    </row>
    <row r="103" spans="1:65" s="15" customFormat="1" ht="11.25">
      <c r="B103" s="231"/>
      <c r="C103" s="232"/>
      <c r="D103" s="200" t="s">
        <v>191</v>
      </c>
      <c r="E103" s="233" t="s">
        <v>19</v>
      </c>
      <c r="F103" s="234" t="s">
        <v>871</v>
      </c>
      <c r="G103" s="232"/>
      <c r="H103" s="233" t="s">
        <v>19</v>
      </c>
      <c r="I103" s="235"/>
      <c r="J103" s="232"/>
      <c r="K103" s="232"/>
      <c r="L103" s="236"/>
      <c r="M103" s="237"/>
      <c r="N103" s="238"/>
      <c r="O103" s="238"/>
      <c r="P103" s="238"/>
      <c r="Q103" s="238"/>
      <c r="R103" s="238"/>
      <c r="S103" s="238"/>
      <c r="T103" s="239"/>
      <c r="AT103" s="240" t="s">
        <v>191</v>
      </c>
      <c r="AU103" s="240" t="s">
        <v>95</v>
      </c>
      <c r="AV103" s="15" t="s">
        <v>80</v>
      </c>
      <c r="AW103" s="15" t="s">
        <v>35</v>
      </c>
      <c r="AX103" s="15" t="s">
        <v>73</v>
      </c>
      <c r="AY103" s="240" t="s">
        <v>137</v>
      </c>
    </row>
    <row r="104" spans="1:65" s="13" customFormat="1" ht="11.25">
      <c r="B104" s="198"/>
      <c r="C104" s="199"/>
      <c r="D104" s="200" t="s">
        <v>191</v>
      </c>
      <c r="E104" s="201" t="s">
        <v>19</v>
      </c>
      <c r="F104" s="202" t="s">
        <v>872</v>
      </c>
      <c r="G104" s="199"/>
      <c r="H104" s="203">
        <v>1</v>
      </c>
      <c r="I104" s="204"/>
      <c r="J104" s="199"/>
      <c r="K104" s="199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191</v>
      </c>
      <c r="AU104" s="209" t="s">
        <v>95</v>
      </c>
      <c r="AV104" s="13" t="s">
        <v>82</v>
      </c>
      <c r="AW104" s="13" t="s">
        <v>35</v>
      </c>
      <c r="AX104" s="13" t="s">
        <v>73</v>
      </c>
      <c r="AY104" s="209" t="s">
        <v>137</v>
      </c>
    </row>
    <row r="105" spans="1:65" s="14" customFormat="1" ht="11.25">
      <c r="B105" s="210"/>
      <c r="C105" s="211"/>
      <c r="D105" s="200" t="s">
        <v>191</v>
      </c>
      <c r="E105" s="212" t="s">
        <v>19</v>
      </c>
      <c r="F105" s="213" t="s">
        <v>193</v>
      </c>
      <c r="G105" s="211"/>
      <c r="H105" s="214">
        <v>1</v>
      </c>
      <c r="I105" s="215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191</v>
      </c>
      <c r="AU105" s="220" t="s">
        <v>95</v>
      </c>
      <c r="AV105" s="14" t="s">
        <v>143</v>
      </c>
      <c r="AW105" s="14" t="s">
        <v>35</v>
      </c>
      <c r="AX105" s="14" t="s">
        <v>80</v>
      </c>
      <c r="AY105" s="220" t="s">
        <v>137</v>
      </c>
    </row>
    <row r="106" spans="1:65" s="2" customFormat="1" ht="16.5" customHeight="1">
      <c r="A106" s="36"/>
      <c r="B106" s="37"/>
      <c r="C106" s="180" t="s">
        <v>82</v>
      </c>
      <c r="D106" s="180" t="s">
        <v>139</v>
      </c>
      <c r="E106" s="181" t="s">
        <v>654</v>
      </c>
      <c r="F106" s="182" t="s">
        <v>655</v>
      </c>
      <c r="G106" s="183" t="s">
        <v>647</v>
      </c>
      <c r="H106" s="184">
        <v>1</v>
      </c>
      <c r="I106" s="185"/>
      <c r="J106" s="186">
        <f>ROUND(I106*H106,2)</f>
        <v>0</v>
      </c>
      <c r="K106" s="182" t="s">
        <v>19</v>
      </c>
      <c r="L106" s="41"/>
      <c r="M106" s="187" t="s">
        <v>19</v>
      </c>
      <c r="N106" s="188" t="s">
        <v>44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648</v>
      </c>
      <c r="AT106" s="191" t="s">
        <v>139</v>
      </c>
      <c r="AU106" s="191" t="s">
        <v>95</v>
      </c>
      <c r="AY106" s="19" t="s">
        <v>137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80</v>
      </c>
      <c r="BK106" s="192">
        <f>ROUND(I106*H106,2)</f>
        <v>0</v>
      </c>
      <c r="BL106" s="19" t="s">
        <v>648</v>
      </c>
      <c r="BM106" s="191" t="s">
        <v>873</v>
      </c>
    </row>
    <row r="107" spans="1:65" s="13" customFormat="1" ht="11.25">
      <c r="B107" s="198"/>
      <c r="C107" s="199"/>
      <c r="D107" s="200" t="s">
        <v>191</v>
      </c>
      <c r="E107" s="201" t="s">
        <v>19</v>
      </c>
      <c r="F107" s="202" t="s">
        <v>874</v>
      </c>
      <c r="G107" s="199"/>
      <c r="H107" s="203">
        <v>1</v>
      </c>
      <c r="I107" s="204"/>
      <c r="J107" s="199"/>
      <c r="K107" s="199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191</v>
      </c>
      <c r="AU107" s="209" t="s">
        <v>95</v>
      </c>
      <c r="AV107" s="13" t="s">
        <v>82</v>
      </c>
      <c r="AW107" s="13" t="s">
        <v>35</v>
      </c>
      <c r="AX107" s="13" t="s">
        <v>73</v>
      </c>
      <c r="AY107" s="209" t="s">
        <v>137</v>
      </c>
    </row>
    <row r="108" spans="1:65" s="14" customFormat="1" ht="11.25">
      <c r="B108" s="210"/>
      <c r="C108" s="211"/>
      <c r="D108" s="200" t="s">
        <v>191</v>
      </c>
      <c r="E108" s="212" t="s">
        <v>19</v>
      </c>
      <c r="F108" s="213" t="s">
        <v>193</v>
      </c>
      <c r="G108" s="211"/>
      <c r="H108" s="214">
        <v>1</v>
      </c>
      <c r="I108" s="215"/>
      <c r="J108" s="211"/>
      <c r="K108" s="211"/>
      <c r="L108" s="216"/>
      <c r="M108" s="217"/>
      <c r="N108" s="218"/>
      <c r="O108" s="218"/>
      <c r="P108" s="218"/>
      <c r="Q108" s="218"/>
      <c r="R108" s="218"/>
      <c r="S108" s="218"/>
      <c r="T108" s="219"/>
      <c r="AT108" s="220" t="s">
        <v>191</v>
      </c>
      <c r="AU108" s="220" t="s">
        <v>95</v>
      </c>
      <c r="AV108" s="14" t="s">
        <v>143</v>
      </c>
      <c r="AW108" s="14" t="s">
        <v>35</v>
      </c>
      <c r="AX108" s="14" t="s">
        <v>80</v>
      </c>
      <c r="AY108" s="220" t="s">
        <v>137</v>
      </c>
    </row>
    <row r="109" spans="1:65" s="2" customFormat="1" ht="16.5" customHeight="1">
      <c r="A109" s="36"/>
      <c r="B109" s="37"/>
      <c r="C109" s="180" t="s">
        <v>95</v>
      </c>
      <c r="D109" s="180" t="s">
        <v>139</v>
      </c>
      <c r="E109" s="181" t="s">
        <v>658</v>
      </c>
      <c r="F109" s="182" t="s">
        <v>659</v>
      </c>
      <c r="G109" s="183" t="s">
        <v>647</v>
      </c>
      <c r="H109" s="184">
        <v>1</v>
      </c>
      <c r="I109" s="185"/>
      <c r="J109" s="186">
        <f>ROUND(I109*H109,2)</f>
        <v>0</v>
      </c>
      <c r="K109" s="182" t="s">
        <v>19</v>
      </c>
      <c r="L109" s="41"/>
      <c r="M109" s="187" t="s">
        <v>19</v>
      </c>
      <c r="N109" s="188" t="s">
        <v>44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648</v>
      </c>
      <c r="AT109" s="191" t="s">
        <v>139</v>
      </c>
      <c r="AU109" s="191" t="s">
        <v>95</v>
      </c>
      <c r="AY109" s="19" t="s">
        <v>137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80</v>
      </c>
      <c r="BK109" s="192">
        <f>ROUND(I109*H109,2)</f>
        <v>0</v>
      </c>
      <c r="BL109" s="19" t="s">
        <v>648</v>
      </c>
      <c r="BM109" s="191" t="s">
        <v>875</v>
      </c>
    </row>
    <row r="110" spans="1:65" s="13" customFormat="1" ht="11.25">
      <c r="B110" s="198"/>
      <c r="C110" s="199"/>
      <c r="D110" s="200" t="s">
        <v>191</v>
      </c>
      <c r="E110" s="201" t="s">
        <v>19</v>
      </c>
      <c r="F110" s="202" t="s">
        <v>874</v>
      </c>
      <c r="G110" s="199"/>
      <c r="H110" s="203">
        <v>1</v>
      </c>
      <c r="I110" s="204"/>
      <c r="J110" s="199"/>
      <c r="K110" s="199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191</v>
      </c>
      <c r="AU110" s="209" t="s">
        <v>95</v>
      </c>
      <c r="AV110" s="13" t="s">
        <v>82</v>
      </c>
      <c r="AW110" s="13" t="s">
        <v>35</v>
      </c>
      <c r="AX110" s="13" t="s">
        <v>73</v>
      </c>
      <c r="AY110" s="209" t="s">
        <v>137</v>
      </c>
    </row>
    <row r="111" spans="1:65" s="14" customFormat="1" ht="11.25">
      <c r="B111" s="210"/>
      <c r="C111" s="211"/>
      <c r="D111" s="200" t="s">
        <v>191</v>
      </c>
      <c r="E111" s="212" t="s">
        <v>19</v>
      </c>
      <c r="F111" s="213" t="s">
        <v>193</v>
      </c>
      <c r="G111" s="211"/>
      <c r="H111" s="214">
        <v>1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191</v>
      </c>
      <c r="AU111" s="220" t="s">
        <v>95</v>
      </c>
      <c r="AV111" s="14" t="s">
        <v>143</v>
      </c>
      <c r="AW111" s="14" t="s">
        <v>35</v>
      </c>
      <c r="AX111" s="14" t="s">
        <v>80</v>
      </c>
      <c r="AY111" s="220" t="s">
        <v>137</v>
      </c>
    </row>
    <row r="112" spans="1:65" s="2" customFormat="1" ht="16.5" customHeight="1">
      <c r="A112" s="36"/>
      <c r="B112" s="37"/>
      <c r="C112" s="180" t="s">
        <v>143</v>
      </c>
      <c r="D112" s="180" t="s">
        <v>139</v>
      </c>
      <c r="E112" s="181" t="s">
        <v>661</v>
      </c>
      <c r="F112" s="182" t="s">
        <v>662</v>
      </c>
      <c r="G112" s="183" t="s">
        <v>647</v>
      </c>
      <c r="H112" s="184">
        <v>1</v>
      </c>
      <c r="I112" s="185"/>
      <c r="J112" s="186">
        <f>ROUND(I112*H112,2)</f>
        <v>0</v>
      </c>
      <c r="K112" s="182" t="s">
        <v>19</v>
      </c>
      <c r="L112" s="41"/>
      <c r="M112" s="187" t="s">
        <v>19</v>
      </c>
      <c r="N112" s="188" t="s">
        <v>44</v>
      </c>
      <c r="O112" s="66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648</v>
      </c>
      <c r="AT112" s="191" t="s">
        <v>139</v>
      </c>
      <c r="AU112" s="191" t="s">
        <v>95</v>
      </c>
      <c r="AY112" s="19" t="s">
        <v>137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80</v>
      </c>
      <c r="BK112" s="192">
        <f>ROUND(I112*H112,2)</f>
        <v>0</v>
      </c>
      <c r="BL112" s="19" t="s">
        <v>648</v>
      </c>
      <c r="BM112" s="191" t="s">
        <v>876</v>
      </c>
    </row>
    <row r="113" spans="1:65" s="13" customFormat="1" ht="11.25">
      <c r="B113" s="198"/>
      <c r="C113" s="199"/>
      <c r="D113" s="200" t="s">
        <v>191</v>
      </c>
      <c r="E113" s="201" t="s">
        <v>19</v>
      </c>
      <c r="F113" s="202" t="s">
        <v>874</v>
      </c>
      <c r="G113" s="199"/>
      <c r="H113" s="203">
        <v>1</v>
      </c>
      <c r="I113" s="204"/>
      <c r="J113" s="199"/>
      <c r="K113" s="199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191</v>
      </c>
      <c r="AU113" s="209" t="s">
        <v>95</v>
      </c>
      <c r="AV113" s="13" t="s">
        <v>82</v>
      </c>
      <c r="AW113" s="13" t="s">
        <v>35</v>
      </c>
      <c r="AX113" s="13" t="s">
        <v>73</v>
      </c>
      <c r="AY113" s="209" t="s">
        <v>137</v>
      </c>
    </row>
    <row r="114" spans="1:65" s="14" customFormat="1" ht="11.25">
      <c r="B114" s="210"/>
      <c r="C114" s="211"/>
      <c r="D114" s="200" t="s">
        <v>191</v>
      </c>
      <c r="E114" s="212" t="s">
        <v>19</v>
      </c>
      <c r="F114" s="213" t="s">
        <v>193</v>
      </c>
      <c r="G114" s="211"/>
      <c r="H114" s="214">
        <v>1</v>
      </c>
      <c r="I114" s="215"/>
      <c r="J114" s="211"/>
      <c r="K114" s="211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191</v>
      </c>
      <c r="AU114" s="220" t="s">
        <v>95</v>
      </c>
      <c r="AV114" s="14" t="s">
        <v>143</v>
      </c>
      <c r="AW114" s="14" t="s">
        <v>35</v>
      </c>
      <c r="AX114" s="14" t="s">
        <v>80</v>
      </c>
      <c r="AY114" s="220" t="s">
        <v>137</v>
      </c>
    </row>
    <row r="115" spans="1:65" s="12" customFormat="1" ht="20.85" customHeight="1">
      <c r="B115" s="164"/>
      <c r="C115" s="165"/>
      <c r="D115" s="166" t="s">
        <v>72</v>
      </c>
      <c r="E115" s="178" t="s">
        <v>664</v>
      </c>
      <c r="F115" s="178" t="s">
        <v>665</v>
      </c>
      <c r="G115" s="165"/>
      <c r="H115" s="165"/>
      <c r="I115" s="168"/>
      <c r="J115" s="179">
        <f>BK115</f>
        <v>0</v>
      </c>
      <c r="K115" s="165"/>
      <c r="L115" s="170"/>
      <c r="M115" s="171"/>
      <c r="N115" s="172"/>
      <c r="O115" s="172"/>
      <c r="P115" s="173">
        <f>SUM(P116:P118)</f>
        <v>0</v>
      </c>
      <c r="Q115" s="172"/>
      <c r="R115" s="173">
        <f>SUM(R116:R118)</f>
        <v>0</v>
      </c>
      <c r="S115" s="172"/>
      <c r="T115" s="174">
        <f>SUM(T116:T118)</f>
        <v>0</v>
      </c>
      <c r="AR115" s="175" t="s">
        <v>158</v>
      </c>
      <c r="AT115" s="176" t="s">
        <v>72</v>
      </c>
      <c r="AU115" s="176" t="s">
        <v>82</v>
      </c>
      <c r="AY115" s="175" t="s">
        <v>137</v>
      </c>
      <c r="BK115" s="177">
        <f>SUM(BK116:BK118)</f>
        <v>0</v>
      </c>
    </row>
    <row r="116" spans="1:65" s="2" customFormat="1" ht="16.5" customHeight="1">
      <c r="A116" s="36"/>
      <c r="B116" s="37"/>
      <c r="C116" s="180" t="s">
        <v>158</v>
      </c>
      <c r="D116" s="180" t="s">
        <v>139</v>
      </c>
      <c r="E116" s="181" t="s">
        <v>666</v>
      </c>
      <c r="F116" s="182" t="s">
        <v>667</v>
      </c>
      <c r="G116" s="183" t="s">
        <v>647</v>
      </c>
      <c r="H116" s="184">
        <v>1</v>
      </c>
      <c r="I116" s="185"/>
      <c r="J116" s="186">
        <f>ROUND(I116*H116,2)</f>
        <v>0</v>
      </c>
      <c r="K116" s="182" t="s">
        <v>19</v>
      </c>
      <c r="L116" s="41"/>
      <c r="M116" s="187" t="s">
        <v>19</v>
      </c>
      <c r="N116" s="188" t="s">
        <v>44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648</v>
      </c>
      <c r="AT116" s="191" t="s">
        <v>139</v>
      </c>
      <c r="AU116" s="191" t="s">
        <v>95</v>
      </c>
      <c r="AY116" s="19" t="s">
        <v>137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80</v>
      </c>
      <c r="BK116" s="192">
        <f>ROUND(I116*H116,2)</f>
        <v>0</v>
      </c>
      <c r="BL116" s="19" t="s">
        <v>648</v>
      </c>
      <c r="BM116" s="191" t="s">
        <v>877</v>
      </c>
    </row>
    <row r="117" spans="1:65" s="13" customFormat="1" ht="11.25">
      <c r="B117" s="198"/>
      <c r="C117" s="199"/>
      <c r="D117" s="200" t="s">
        <v>191</v>
      </c>
      <c r="E117" s="201" t="s">
        <v>19</v>
      </c>
      <c r="F117" s="202" t="s">
        <v>874</v>
      </c>
      <c r="G117" s="199"/>
      <c r="H117" s="203">
        <v>1</v>
      </c>
      <c r="I117" s="204"/>
      <c r="J117" s="199"/>
      <c r="K117" s="199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191</v>
      </c>
      <c r="AU117" s="209" t="s">
        <v>95</v>
      </c>
      <c r="AV117" s="13" t="s">
        <v>82</v>
      </c>
      <c r="AW117" s="13" t="s">
        <v>35</v>
      </c>
      <c r="AX117" s="13" t="s">
        <v>73</v>
      </c>
      <c r="AY117" s="209" t="s">
        <v>137</v>
      </c>
    </row>
    <row r="118" spans="1:65" s="14" customFormat="1" ht="11.25">
      <c r="B118" s="210"/>
      <c r="C118" s="211"/>
      <c r="D118" s="200" t="s">
        <v>191</v>
      </c>
      <c r="E118" s="212" t="s">
        <v>19</v>
      </c>
      <c r="F118" s="213" t="s">
        <v>193</v>
      </c>
      <c r="G118" s="211"/>
      <c r="H118" s="214">
        <v>1</v>
      </c>
      <c r="I118" s="215"/>
      <c r="J118" s="211"/>
      <c r="K118" s="211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191</v>
      </c>
      <c r="AU118" s="220" t="s">
        <v>95</v>
      </c>
      <c r="AV118" s="14" t="s">
        <v>143</v>
      </c>
      <c r="AW118" s="14" t="s">
        <v>35</v>
      </c>
      <c r="AX118" s="14" t="s">
        <v>80</v>
      </c>
      <c r="AY118" s="220" t="s">
        <v>137</v>
      </c>
    </row>
    <row r="119" spans="1:65" s="12" customFormat="1" ht="20.85" customHeight="1">
      <c r="B119" s="164"/>
      <c r="C119" s="165"/>
      <c r="D119" s="166" t="s">
        <v>72</v>
      </c>
      <c r="E119" s="178" t="s">
        <v>669</v>
      </c>
      <c r="F119" s="178" t="s">
        <v>670</v>
      </c>
      <c r="G119" s="165"/>
      <c r="H119" s="165"/>
      <c r="I119" s="168"/>
      <c r="J119" s="179">
        <f>BK119</f>
        <v>0</v>
      </c>
      <c r="K119" s="165"/>
      <c r="L119" s="170"/>
      <c r="M119" s="171"/>
      <c r="N119" s="172"/>
      <c r="O119" s="172"/>
      <c r="P119" s="173">
        <f>SUM(P120:P128)</f>
        <v>0</v>
      </c>
      <c r="Q119" s="172"/>
      <c r="R119" s="173">
        <f>SUM(R120:R128)</f>
        <v>0</v>
      </c>
      <c r="S119" s="172"/>
      <c r="T119" s="174">
        <f>SUM(T120:T128)</f>
        <v>0</v>
      </c>
      <c r="AR119" s="175" t="s">
        <v>158</v>
      </c>
      <c r="AT119" s="176" t="s">
        <v>72</v>
      </c>
      <c r="AU119" s="176" t="s">
        <v>82</v>
      </c>
      <c r="AY119" s="175" t="s">
        <v>137</v>
      </c>
      <c r="BK119" s="177">
        <f>SUM(BK120:BK128)</f>
        <v>0</v>
      </c>
    </row>
    <row r="120" spans="1:65" s="2" customFormat="1" ht="16.5" customHeight="1">
      <c r="A120" s="36"/>
      <c r="B120" s="37"/>
      <c r="C120" s="180" t="s">
        <v>163</v>
      </c>
      <c r="D120" s="180" t="s">
        <v>139</v>
      </c>
      <c r="E120" s="181" t="s">
        <v>671</v>
      </c>
      <c r="F120" s="182" t="s">
        <v>672</v>
      </c>
      <c r="G120" s="183" t="s">
        <v>647</v>
      </c>
      <c r="H120" s="184">
        <v>1</v>
      </c>
      <c r="I120" s="185"/>
      <c r="J120" s="186">
        <f>ROUND(I120*H120,2)</f>
        <v>0</v>
      </c>
      <c r="K120" s="182" t="s">
        <v>19</v>
      </c>
      <c r="L120" s="41"/>
      <c r="M120" s="187" t="s">
        <v>19</v>
      </c>
      <c r="N120" s="188" t="s">
        <v>44</v>
      </c>
      <c r="O120" s="66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648</v>
      </c>
      <c r="AT120" s="191" t="s">
        <v>139</v>
      </c>
      <c r="AU120" s="191" t="s">
        <v>95</v>
      </c>
      <c r="AY120" s="19" t="s">
        <v>137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80</v>
      </c>
      <c r="BK120" s="192">
        <f>ROUND(I120*H120,2)</f>
        <v>0</v>
      </c>
      <c r="BL120" s="19" t="s">
        <v>648</v>
      </c>
      <c r="BM120" s="191" t="s">
        <v>878</v>
      </c>
    </row>
    <row r="121" spans="1:65" s="13" customFormat="1" ht="11.25">
      <c r="B121" s="198"/>
      <c r="C121" s="199"/>
      <c r="D121" s="200" t="s">
        <v>191</v>
      </c>
      <c r="E121" s="201" t="s">
        <v>19</v>
      </c>
      <c r="F121" s="202" t="s">
        <v>874</v>
      </c>
      <c r="G121" s="199"/>
      <c r="H121" s="203">
        <v>1</v>
      </c>
      <c r="I121" s="204"/>
      <c r="J121" s="199"/>
      <c r="K121" s="199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191</v>
      </c>
      <c r="AU121" s="209" t="s">
        <v>95</v>
      </c>
      <c r="AV121" s="13" t="s">
        <v>82</v>
      </c>
      <c r="AW121" s="13" t="s">
        <v>35</v>
      </c>
      <c r="AX121" s="13" t="s">
        <v>73</v>
      </c>
      <c r="AY121" s="209" t="s">
        <v>137</v>
      </c>
    </row>
    <row r="122" spans="1:65" s="14" customFormat="1" ht="11.25">
      <c r="B122" s="210"/>
      <c r="C122" s="211"/>
      <c r="D122" s="200" t="s">
        <v>191</v>
      </c>
      <c r="E122" s="212" t="s">
        <v>19</v>
      </c>
      <c r="F122" s="213" t="s">
        <v>193</v>
      </c>
      <c r="G122" s="211"/>
      <c r="H122" s="214">
        <v>1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191</v>
      </c>
      <c r="AU122" s="220" t="s">
        <v>95</v>
      </c>
      <c r="AV122" s="14" t="s">
        <v>143</v>
      </c>
      <c r="AW122" s="14" t="s">
        <v>35</v>
      </c>
      <c r="AX122" s="14" t="s">
        <v>80</v>
      </c>
      <c r="AY122" s="220" t="s">
        <v>137</v>
      </c>
    </row>
    <row r="123" spans="1:65" s="2" customFormat="1" ht="16.5" customHeight="1">
      <c r="A123" s="36"/>
      <c r="B123" s="37"/>
      <c r="C123" s="180" t="s">
        <v>168</v>
      </c>
      <c r="D123" s="180" t="s">
        <v>139</v>
      </c>
      <c r="E123" s="181" t="s">
        <v>674</v>
      </c>
      <c r="F123" s="182" t="s">
        <v>675</v>
      </c>
      <c r="G123" s="183" t="s">
        <v>647</v>
      </c>
      <c r="H123" s="184">
        <v>1</v>
      </c>
      <c r="I123" s="185"/>
      <c r="J123" s="186">
        <f>ROUND(I123*H123,2)</f>
        <v>0</v>
      </c>
      <c r="K123" s="182" t="s">
        <v>19</v>
      </c>
      <c r="L123" s="41"/>
      <c r="M123" s="187" t="s">
        <v>19</v>
      </c>
      <c r="N123" s="188" t="s">
        <v>44</v>
      </c>
      <c r="O123" s="66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648</v>
      </c>
      <c r="AT123" s="191" t="s">
        <v>139</v>
      </c>
      <c r="AU123" s="191" t="s">
        <v>95</v>
      </c>
      <c r="AY123" s="19" t="s">
        <v>137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80</v>
      </c>
      <c r="BK123" s="192">
        <f>ROUND(I123*H123,2)</f>
        <v>0</v>
      </c>
      <c r="BL123" s="19" t="s">
        <v>648</v>
      </c>
      <c r="BM123" s="191" t="s">
        <v>879</v>
      </c>
    </row>
    <row r="124" spans="1:65" s="13" customFormat="1" ht="11.25">
      <c r="B124" s="198"/>
      <c r="C124" s="199"/>
      <c r="D124" s="200" t="s">
        <v>191</v>
      </c>
      <c r="E124" s="201" t="s">
        <v>19</v>
      </c>
      <c r="F124" s="202" t="s">
        <v>874</v>
      </c>
      <c r="G124" s="199"/>
      <c r="H124" s="203">
        <v>1</v>
      </c>
      <c r="I124" s="204"/>
      <c r="J124" s="199"/>
      <c r="K124" s="199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191</v>
      </c>
      <c r="AU124" s="209" t="s">
        <v>95</v>
      </c>
      <c r="AV124" s="13" t="s">
        <v>82</v>
      </c>
      <c r="AW124" s="13" t="s">
        <v>35</v>
      </c>
      <c r="AX124" s="13" t="s">
        <v>73</v>
      </c>
      <c r="AY124" s="209" t="s">
        <v>137</v>
      </c>
    </row>
    <row r="125" spans="1:65" s="14" customFormat="1" ht="11.25">
      <c r="B125" s="210"/>
      <c r="C125" s="211"/>
      <c r="D125" s="200" t="s">
        <v>191</v>
      </c>
      <c r="E125" s="212" t="s">
        <v>19</v>
      </c>
      <c r="F125" s="213" t="s">
        <v>193</v>
      </c>
      <c r="G125" s="211"/>
      <c r="H125" s="214">
        <v>1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191</v>
      </c>
      <c r="AU125" s="220" t="s">
        <v>95</v>
      </c>
      <c r="AV125" s="14" t="s">
        <v>143</v>
      </c>
      <c r="AW125" s="14" t="s">
        <v>35</v>
      </c>
      <c r="AX125" s="14" t="s">
        <v>80</v>
      </c>
      <c r="AY125" s="220" t="s">
        <v>137</v>
      </c>
    </row>
    <row r="126" spans="1:65" s="2" customFormat="1" ht="16.5" customHeight="1">
      <c r="A126" s="36"/>
      <c r="B126" s="37"/>
      <c r="C126" s="180" t="s">
        <v>174</v>
      </c>
      <c r="D126" s="180" t="s">
        <v>139</v>
      </c>
      <c r="E126" s="181" t="s">
        <v>677</v>
      </c>
      <c r="F126" s="182" t="s">
        <v>678</v>
      </c>
      <c r="G126" s="183" t="s">
        <v>647</v>
      </c>
      <c r="H126" s="184">
        <v>1</v>
      </c>
      <c r="I126" s="185"/>
      <c r="J126" s="186">
        <f>ROUND(I126*H126,2)</f>
        <v>0</v>
      </c>
      <c r="K126" s="182" t="s">
        <v>19</v>
      </c>
      <c r="L126" s="41"/>
      <c r="M126" s="187" t="s">
        <v>19</v>
      </c>
      <c r="N126" s="188" t="s">
        <v>44</v>
      </c>
      <c r="O126" s="66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648</v>
      </c>
      <c r="AT126" s="191" t="s">
        <v>139</v>
      </c>
      <c r="AU126" s="191" t="s">
        <v>95</v>
      </c>
      <c r="AY126" s="19" t="s">
        <v>137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80</v>
      </c>
      <c r="BK126" s="192">
        <f>ROUND(I126*H126,2)</f>
        <v>0</v>
      </c>
      <c r="BL126" s="19" t="s">
        <v>648</v>
      </c>
      <c r="BM126" s="191" t="s">
        <v>880</v>
      </c>
    </row>
    <row r="127" spans="1:65" s="13" customFormat="1" ht="11.25">
      <c r="B127" s="198"/>
      <c r="C127" s="199"/>
      <c r="D127" s="200" t="s">
        <v>191</v>
      </c>
      <c r="E127" s="201" t="s">
        <v>19</v>
      </c>
      <c r="F127" s="202" t="s">
        <v>874</v>
      </c>
      <c r="G127" s="199"/>
      <c r="H127" s="203">
        <v>1</v>
      </c>
      <c r="I127" s="204"/>
      <c r="J127" s="199"/>
      <c r="K127" s="199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191</v>
      </c>
      <c r="AU127" s="209" t="s">
        <v>95</v>
      </c>
      <c r="AV127" s="13" t="s">
        <v>82</v>
      </c>
      <c r="AW127" s="13" t="s">
        <v>35</v>
      </c>
      <c r="AX127" s="13" t="s">
        <v>73</v>
      </c>
      <c r="AY127" s="209" t="s">
        <v>137</v>
      </c>
    </row>
    <row r="128" spans="1:65" s="14" customFormat="1" ht="11.25">
      <c r="B128" s="210"/>
      <c r="C128" s="211"/>
      <c r="D128" s="200" t="s">
        <v>191</v>
      </c>
      <c r="E128" s="212" t="s">
        <v>19</v>
      </c>
      <c r="F128" s="213" t="s">
        <v>193</v>
      </c>
      <c r="G128" s="211"/>
      <c r="H128" s="214">
        <v>1</v>
      </c>
      <c r="I128" s="215"/>
      <c r="J128" s="211"/>
      <c r="K128" s="211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191</v>
      </c>
      <c r="AU128" s="220" t="s">
        <v>95</v>
      </c>
      <c r="AV128" s="14" t="s">
        <v>143</v>
      </c>
      <c r="AW128" s="14" t="s">
        <v>35</v>
      </c>
      <c r="AX128" s="14" t="s">
        <v>80</v>
      </c>
      <c r="AY128" s="220" t="s">
        <v>137</v>
      </c>
    </row>
    <row r="129" spans="1:65" s="12" customFormat="1" ht="20.85" customHeight="1">
      <c r="B129" s="164"/>
      <c r="C129" s="165"/>
      <c r="D129" s="166" t="s">
        <v>72</v>
      </c>
      <c r="E129" s="178" t="s">
        <v>680</v>
      </c>
      <c r="F129" s="178" t="s">
        <v>681</v>
      </c>
      <c r="G129" s="165"/>
      <c r="H129" s="165"/>
      <c r="I129" s="168"/>
      <c r="J129" s="179">
        <f>BK129</f>
        <v>0</v>
      </c>
      <c r="K129" s="165"/>
      <c r="L129" s="170"/>
      <c r="M129" s="171"/>
      <c r="N129" s="172"/>
      <c r="O129" s="172"/>
      <c r="P129" s="173">
        <f>SUM(P130:P132)</f>
        <v>0</v>
      </c>
      <c r="Q129" s="172"/>
      <c r="R129" s="173">
        <f>SUM(R130:R132)</f>
        <v>0</v>
      </c>
      <c r="S129" s="172"/>
      <c r="T129" s="174">
        <f>SUM(T130:T132)</f>
        <v>0</v>
      </c>
      <c r="AR129" s="175" t="s">
        <v>158</v>
      </c>
      <c r="AT129" s="176" t="s">
        <v>72</v>
      </c>
      <c r="AU129" s="176" t="s">
        <v>82</v>
      </c>
      <c r="AY129" s="175" t="s">
        <v>137</v>
      </c>
      <c r="BK129" s="177">
        <f>SUM(BK130:BK132)</f>
        <v>0</v>
      </c>
    </row>
    <row r="130" spans="1:65" s="2" customFormat="1" ht="16.5" customHeight="1">
      <c r="A130" s="36"/>
      <c r="B130" s="37"/>
      <c r="C130" s="180" t="s">
        <v>180</v>
      </c>
      <c r="D130" s="180" t="s">
        <v>139</v>
      </c>
      <c r="E130" s="181" t="s">
        <v>682</v>
      </c>
      <c r="F130" s="182" t="s">
        <v>683</v>
      </c>
      <c r="G130" s="183" t="s">
        <v>647</v>
      </c>
      <c r="H130" s="184">
        <v>1</v>
      </c>
      <c r="I130" s="185"/>
      <c r="J130" s="186">
        <f>ROUND(I130*H130,2)</f>
        <v>0</v>
      </c>
      <c r="K130" s="182" t="s">
        <v>19</v>
      </c>
      <c r="L130" s="41"/>
      <c r="M130" s="187" t="s">
        <v>19</v>
      </c>
      <c r="N130" s="188" t="s">
        <v>44</v>
      </c>
      <c r="O130" s="66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648</v>
      </c>
      <c r="AT130" s="191" t="s">
        <v>139</v>
      </c>
      <c r="AU130" s="191" t="s">
        <v>95</v>
      </c>
      <c r="AY130" s="19" t="s">
        <v>137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80</v>
      </c>
      <c r="BK130" s="192">
        <f>ROUND(I130*H130,2)</f>
        <v>0</v>
      </c>
      <c r="BL130" s="19" t="s">
        <v>648</v>
      </c>
      <c r="BM130" s="191" t="s">
        <v>881</v>
      </c>
    </row>
    <row r="131" spans="1:65" s="13" customFormat="1" ht="11.25">
      <c r="B131" s="198"/>
      <c r="C131" s="199"/>
      <c r="D131" s="200" t="s">
        <v>191</v>
      </c>
      <c r="E131" s="201" t="s">
        <v>19</v>
      </c>
      <c r="F131" s="202" t="s">
        <v>874</v>
      </c>
      <c r="G131" s="199"/>
      <c r="H131" s="203">
        <v>1</v>
      </c>
      <c r="I131" s="204"/>
      <c r="J131" s="199"/>
      <c r="K131" s="199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191</v>
      </c>
      <c r="AU131" s="209" t="s">
        <v>95</v>
      </c>
      <c r="AV131" s="13" t="s">
        <v>82</v>
      </c>
      <c r="AW131" s="13" t="s">
        <v>35</v>
      </c>
      <c r="AX131" s="13" t="s">
        <v>73</v>
      </c>
      <c r="AY131" s="209" t="s">
        <v>137</v>
      </c>
    </row>
    <row r="132" spans="1:65" s="14" customFormat="1" ht="11.25">
      <c r="B132" s="210"/>
      <c r="C132" s="211"/>
      <c r="D132" s="200" t="s">
        <v>191</v>
      </c>
      <c r="E132" s="212" t="s">
        <v>19</v>
      </c>
      <c r="F132" s="213" t="s">
        <v>193</v>
      </c>
      <c r="G132" s="211"/>
      <c r="H132" s="214">
        <v>1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191</v>
      </c>
      <c r="AU132" s="220" t="s">
        <v>95</v>
      </c>
      <c r="AV132" s="14" t="s">
        <v>143</v>
      </c>
      <c r="AW132" s="14" t="s">
        <v>35</v>
      </c>
      <c r="AX132" s="14" t="s">
        <v>80</v>
      </c>
      <c r="AY132" s="220" t="s">
        <v>137</v>
      </c>
    </row>
    <row r="133" spans="1:65" s="12" customFormat="1" ht="20.85" customHeight="1">
      <c r="B133" s="164"/>
      <c r="C133" s="165"/>
      <c r="D133" s="166" t="s">
        <v>72</v>
      </c>
      <c r="E133" s="178" t="s">
        <v>685</v>
      </c>
      <c r="F133" s="178" t="s">
        <v>686</v>
      </c>
      <c r="G133" s="165"/>
      <c r="H133" s="165"/>
      <c r="I133" s="168"/>
      <c r="J133" s="179">
        <f>BK133</f>
        <v>0</v>
      </c>
      <c r="K133" s="165"/>
      <c r="L133" s="170"/>
      <c r="M133" s="171"/>
      <c r="N133" s="172"/>
      <c r="O133" s="172"/>
      <c r="P133" s="173">
        <f>SUM(P134:P139)</f>
        <v>0</v>
      </c>
      <c r="Q133" s="172"/>
      <c r="R133" s="173">
        <f>SUM(R134:R139)</f>
        <v>0</v>
      </c>
      <c r="S133" s="172"/>
      <c r="T133" s="174">
        <f>SUM(T134:T139)</f>
        <v>0</v>
      </c>
      <c r="AR133" s="175" t="s">
        <v>158</v>
      </c>
      <c r="AT133" s="176" t="s">
        <v>72</v>
      </c>
      <c r="AU133" s="176" t="s">
        <v>82</v>
      </c>
      <c r="AY133" s="175" t="s">
        <v>137</v>
      </c>
      <c r="BK133" s="177">
        <f>SUM(BK134:BK139)</f>
        <v>0</v>
      </c>
    </row>
    <row r="134" spans="1:65" s="2" customFormat="1" ht="16.5" customHeight="1">
      <c r="A134" s="36"/>
      <c r="B134" s="37"/>
      <c r="C134" s="180" t="s">
        <v>186</v>
      </c>
      <c r="D134" s="180" t="s">
        <v>139</v>
      </c>
      <c r="E134" s="181" t="s">
        <v>687</v>
      </c>
      <c r="F134" s="182" t="s">
        <v>688</v>
      </c>
      <c r="G134" s="183" t="s">
        <v>647</v>
      </c>
      <c r="H134" s="184">
        <v>1</v>
      </c>
      <c r="I134" s="185"/>
      <c r="J134" s="186">
        <f>ROUND(I134*H134,2)</f>
        <v>0</v>
      </c>
      <c r="K134" s="182" t="s">
        <v>19</v>
      </c>
      <c r="L134" s="41"/>
      <c r="M134" s="187" t="s">
        <v>19</v>
      </c>
      <c r="N134" s="188" t="s">
        <v>44</v>
      </c>
      <c r="O134" s="6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648</v>
      </c>
      <c r="AT134" s="191" t="s">
        <v>139</v>
      </c>
      <c r="AU134" s="191" t="s">
        <v>95</v>
      </c>
      <c r="AY134" s="19" t="s">
        <v>137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80</v>
      </c>
      <c r="BK134" s="192">
        <f>ROUND(I134*H134,2)</f>
        <v>0</v>
      </c>
      <c r="BL134" s="19" t="s">
        <v>648</v>
      </c>
      <c r="BM134" s="191" t="s">
        <v>882</v>
      </c>
    </row>
    <row r="135" spans="1:65" s="13" customFormat="1" ht="11.25">
      <c r="B135" s="198"/>
      <c r="C135" s="199"/>
      <c r="D135" s="200" t="s">
        <v>191</v>
      </c>
      <c r="E135" s="201" t="s">
        <v>19</v>
      </c>
      <c r="F135" s="202" t="s">
        <v>874</v>
      </c>
      <c r="G135" s="199"/>
      <c r="H135" s="203">
        <v>1</v>
      </c>
      <c r="I135" s="204"/>
      <c r="J135" s="199"/>
      <c r="K135" s="199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191</v>
      </c>
      <c r="AU135" s="209" t="s">
        <v>95</v>
      </c>
      <c r="AV135" s="13" t="s">
        <v>82</v>
      </c>
      <c r="AW135" s="13" t="s">
        <v>35</v>
      </c>
      <c r="AX135" s="13" t="s">
        <v>73</v>
      </c>
      <c r="AY135" s="209" t="s">
        <v>137</v>
      </c>
    </row>
    <row r="136" spans="1:65" s="14" customFormat="1" ht="11.25">
      <c r="B136" s="210"/>
      <c r="C136" s="211"/>
      <c r="D136" s="200" t="s">
        <v>191</v>
      </c>
      <c r="E136" s="212" t="s">
        <v>19</v>
      </c>
      <c r="F136" s="213" t="s">
        <v>193</v>
      </c>
      <c r="G136" s="211"/>
      <c r="H136" s="214">
        <v>1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191</v>
      </c>
      <c r="AU136" s="220" t="s">
        <v>95</v>
      </c>
      <c r="AV136" s="14" t="s">
        <v>143</v>
      </c>
      <c r="AW136" s="14" t="s">
        <v>35</v>
      </c>
      <c r="AX136" s="14" t="s">
        <v>80</v>
      </c>
      <c r="AY136" s="220" t="s">
        <v>137</v>
      </c>
    </row>
    <row r="137" spans="1:65" s="2" customFormat="1" ht="24.2" customHeight="1">
      <c r="A137" s="36"/>
      <c r="B137" s="37"/>
      <c r="C137" s="180" t="s">
        <v>194</v>
      </c>
      <c r="D137" s="180" t="s">
        <v>139</v>
      </c>
      <c r="E137" s="181" t="s">
        <v>883</v>
      </c>
      <c r="F137" s="182" t="s">
        <v>884</v>
      </c>
      <c r="G137" s="183" t="s">
        <v>647</v>
      </c>
      <c r="H137" s="184">
        <v>1</v>
      </c>
      <c r="I137" s="185"/>
      <c r="J137" s="186">
        <f>ROUND(I137*H137,2)</f>
        <v>0</v>
      </c>
      <c r="K137" s="182" t="s">
        <v>19</v>
      </c>
      <c r="L137" s="41"/>
      <c r="M137" s="187" t="s">
        <v>19</v>
      </c>
      <c r="N137" s="188" t="s">
        <v>44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648</v>
      </c>
      <c r="AT137" s="191" t="s">
        <v>139</v>
      </c>
      <c r="AU137" s="191" t="s">
        <v>95</v>
      </c>
      <c r="AY137" s="19" t="s">
        <v>137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80</v>
      </c>
      <c r="BK137" s="192">
        <f>ROUND(I137*H137,2)</f>
        <v>0</v>
      </c>
      <c r="BL137" s="19" t="s">
        <v>648</v>
      </c>
      <c r="BM137" s="191" t="s">
        <v>885</v>
      </c>
    </row>
    <row r="138" spans="1:65" s="13" customFormat="1" ht="11.25">
      <c r="B138" s="198"/>
      <c r="C138" s="199"/>
      <c r="D138" s="200" t="s">
        <v>191</v>
      </c>
      <c r="E138" s="201" t="s">
        <v>19</v>
      </c>
      <c r="F138" s="202" t="s">
        <v>874</v>
      </c>
      <c r="G138" s="199"/>
      <c r="H138" s="203">
        <v>1</v>
      </c>
      <c r="I138" s="204"/>
      <c r="J138" s="199"/>
      <c r="K138" s="199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191</v>
      </c>
      <c r="AU138" s="209" t="s">
        <v>95</v>
      </c>
      <c r="AV138" s="13" t="s">
        <v>82</v>
      </c>
      <c r="AW138" s="13" t="s">
        <v>35</v>
      </c>
      <c r="AX138" s="13" t="s">
        <v>73</v>
      </c>
      <c r="AY138" s="209" t="s">
        <v>137</v>
      </c>
    </row>
    <row r="139" spans="1:65" s="14" customFormat="1" ht="11.25">
      <c r="B139" s="210"/>
      <c r="C139" s="211"/>
      <c r="D139" s="200" t="s">
        <v>191</v>
      </c>
      <c r="E139" s="212" t="s">
        <v>19</v>
      </c>
      <c r="F139" s="213" t="s">
        <v>193</v>
      </c>
      <c r="G139" s="211"/>
      <c r="H139" s="214">
        <v>1</v>
      </c>
      <c r="I139" s="215"/>
      <c r="J139" s="211"/>
      <c r="K139" s="211"/>
      <c r="L139" s="216"/>
      <c r="M139" s="245"/>
      <c r="N139" s="246"/>
      <c r="O139" s="246"/>
      <c r="P139" s="246"/>
      <c r="Q139" s="246"/>
      <c r="R139" s="246"/>
      <c r="S139" s="246"/>
      <c r="T139" s="247"/>
      <c r="AT139" s="220" t="s">
        <v>191</v>
      </c>
      <c r="AU139" s="220" t="s">
        <v>95</v>
      </c>
      <c r="AV139" s="14" t="s">
        <v>143</v>
      </c>
      <c r="AW139" s="14" t="s">
        <v>35</v>
      </c>
      <c r="AX139" s="14" t="s">
        <v>80</v>
      </c>
      <c r="AY139" s="220" t="s">
        <v>137</v>
      </c>
    </row>
    <row r="140" spans="1:65" s="2" customFormat="1" ht="6.95" customHeight="1">
      <c r="A140" s="36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41"/>
      <c r="M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</row>
  </sheetData>
  <sheetProtection algorithmName="SHA-512" hashValue="c7yTNG+Gp5zV1R1ehc6MwnW+gKNb3SfpVrDqKnUuc6gzS30CCngylrEX11JntG2Vh+HNl4LAzRTAYlzWEI9LVQ==" saltValue="l3XFSuAk+3xTmqJotFMbF3ZFdquKvfixV8owZcqFY5DZjh3faLtqA+3YXDrgL3UH1Bkeb0amotLJciHJTZ26lg==" spinCount="100000" sheet="1" objects="1" scenarios="1" formatColumns="0" formatRows="0" autoFilter="0"/>
  <autoFilter ref="C97:K139"/>
  <mergeCells count="15">
    <mergeCell ref="E84:H84"/>
    <mergeCell ref="E88:H88"/>
    <mergeCell ref="E86:H86"/>
    <mergeCell ref="E90:H90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2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19" t="s">
        <v>99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105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0" t="str">
        <f>'Rekapitulace stavby'!K6</f>
        <v>Polní cesty C24, C48 a C69 v k.ú. Božejovice</v>
      </c>
      <c r="F7" s="381"/>
      <c r="G7" s="381"/>
      <c r="H7" s="381"/>
      <c r="L7" s="22"/>
    </row>
    <row r="8" spans="1:46" s="1" customFormat="1" ht="12" customHeight="1">
      <c r="B8" s="22"/>
      <c r="D8" s="114" t="s">
        <v>106</v>
      </c>
      <c r="L8" s="22"/>
    </row>
    <row r="9" spans="1:46" s="2" customFormat="1" ht="16.5" customHeight="1">
      <c r="A9" s="36"/>
      <c r="B9" s="41"/>
      <c r="C9" s="36"/>
      <c r="D9" s="36"/>
      <c r="E9" s="380" t="s">
        <v>690</v>
      </c>
      <c r="F9" s="383"/>
      <c r="G9" s="383"/>
      <c r="H9" s="383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634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2" t="s">
        <v>886</v>
      </c>
      <c r="F11" s="383"/>
      <c r="G11" s="383"/>
      <c r="H11" s="383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15. 3. 2024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19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84" t="str">
        <f>'Rekapitulace stavby'!E14</f>
        <v>Vyplň údaj</v>
      </c>
      <c r="F20" s="385"/>
      <c r="G20" s="385"/>
      <c r="H20" s="385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26</v>
      </c>
      <c r="J22" s="105" t="s">
        <v>33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34</v>
      </c>
      <c r="F23" s="36"/>
      <c r="G23" s="36"/>
      <c r="H23" s="36"/>
      <c r="I23" s="114" t="s">
        <v>29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36</v>
      </c>
      <c r="E25" s="36"/>
      <c r="F25" s="36"/>
      <c r="G25" s="36"/>
      <c r="H25" s="36"/>
      <c r="I25" s="114" t="s">
        <v>26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34</v>
      </c>
      <c r="F26" s="36"/>
      <c r="G26" s="36"/>
      <c r="H26" s="36"/>
      <c r="I26" s="114" t="s">
        <v>29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86" t="s">
        <v>19</v>
      </c>
      <c r="F29" s="386"/>
      <c r="G29" s="386"/>
      <c r="H29" s="386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ROUND(J93,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ROUND((SUM(BE93:BE326)),  2)</f>
        <v>0</v>
      </c>
      <c r="G35" s="36"/>
      <c r="H35" s="36"/>
      <c r="I35" s="126">
        <v>0.21</v>
      </c>
      <c r="J35" s="125">
        <f>ROUND(((SUM(BE93:BE326))*I35),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ROUND((SUM(BF93:BF326)),  2)</f>
        <v>0</v>
      </c>
      <c r="G36" s="36"/>
      <c r="H36" s="36"/>
      <c r="I36" s="126">
        <v>0.15</v>
      </c>
      <c r="J36" s="125">
        <f>ROUND(((SUM(BF93:BF326))*I36),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ROUND((SUM(BG93:BG326)),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ROUND((SUM(BH93:BH326)),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ROUND((SUM(BI93:BI326)),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108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87" t="str">
        <f>E7</f>
        <v>Polní cesty C24, C48 a C69 v k.ú. Božejovice</v>
      </c>
      <c r="F50" s="388"/>
      <c r="G50" s="388"/>
      <c r="H50" s="388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106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87" t="s">
        <v>690</v>
      </c>
      <c r="F52" s="389"/>
      <c r="G52" s="389"/>
      <c r="H52" s="389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634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0" t="str">
        <f>E11</f>
        <v>SO 102-2 - Polní cesta C48, km 0,900-2,127</v>
      </c>
      <c r="F54" s="389"/>
      <c r="G54" s="389"/>
      <c r="H54" s="389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Božejovicce</v>
      </c>
      <c r="G56" s="38"/>
      <c r="H56" s="38"/>
      <c r="I56" s="31" t="s">
        <v>23</v>
      </c>
      <c r="J56" s="61" t="str">
        <f>IF(J14="","",J14)</f>
        <v>15. 3. 2024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25.7" customHeight="1">
      <c r="A58" s="36"/>
      <c r="B58" s="37"/>
      <c r="C58" s="31" t="s">
        <v>25</v>
      </c>
      <c r="D58" s="38"/>
      <c r="E58" s="38"/>
      <c r="F58" s="29" t="str">
        <f>E17</f>
        <v>ČR-Státní pozemkový úřad</v>
      </c>
      <c r="G58" s="38"/>
      <c r="H58" s="38"/>
      <c r="I58" s="31" t="s">
        <v>32</v>
      </c>
      <c r="J58" s="34" t="str">
        <f>E23</f>
        <v>AGROPROJEKT PSO s.r.o.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5.7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36</v>
      </c>
      <c r="J59" s="34" t="str">
        <f>E26</f>
        <v>AGROPROJEKT PSO s.r.o.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109</v>
      </c>
      <c r="D61" s="139"/>
      <c r="E61" s="139"/>
      <c r="F61" s="139"/>
      <c r="G61" s="139"/>
      <c r="H61" s="139"/>
      <c r="I61" s="139"/>
      <c r="J61" s="140" t="s">
        <v>110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J93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111</v>
      </c>
    </row>
    <row r="64" spans="1:47" s="9" customFormat="1" ht="24.95" customHeight="1">
      <c r="B64" s="142"/>
      <c r="C64" s="143"/>
      <c r="D64" s="144" t="s">
        <v>112</v>
      </c>
      <c r="E64" s="145"/>
      <c r="F64" s="145"/>
      <c r="G64" s="145"/>
      <c r="H64" s="145"/>
      <c r="I64" s="145"/>
      <c r="J64" s="146">
        <f>J94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113</v>
      </c>
      <c r="E65" s="150"/>
      <c r="F65" s="150"/>
      <c r="G65" s="150"/>
      <c r="H65" s="150"/>
      <c r="I65" s="150"/>
      <c r="J65" s="151">
        <f>J95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114</v>
      </c>
      <c r="E66" s="150"/>
      <c r="F66" s="150"/>
      <c r="G66" s="150"/>
      <c r="H66" s="150"/>
      <c r="I66" s="150"/>
      <c r="J66" s="151">
        <f>J176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116</v>
      </c>
      <c r="E67" s="150"/>
      <c r="F67" s="150"/>
      <c r="G67" s="150"/>
      <c r="H67" s="150"/>
      <c r="I67" s="150"/>
      <c r="J67" s="151">
        <f>J197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117</v>
      </c>
      <c r="E68" s="150"/>
      <c r="F68" s="150"/>
      <c r="G68" s="150"/>
      <c r="H68" s="150"/>
      <c r="I68" s="150"/>
      <c r="J68" s="151">
        <f>J223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118</v>
      </c>
      <c r="E69" s="150"/>
      <c r="F69" s="150"/>
      <c r="G69" s="150"/>
      <c r="H69" s="150"/>
      <c r="I69" s="150"/>
      <c r="J69" s="151">
        <f>J287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119</v>
      </c>
      <c r="E70" s="150"/>
      <c r="F70" s="150"/>
      <c r="G70" s="150"/>
      <c r="H70" s="150"/>
      <c r="I70" s="150"/>
      <c r="J70" s="151">
        <f>J295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121</v>
      </c>
      <c r="E71" s="150"/>
      <c r="F71" s="150"/>
      <c r="G71" s="150"/>
      <c r="H71" s="150"/>
      <c r="I71" s="150"/>
      <c r="J71" s="151">
        <f>J324</f>
        <v>0</v>
      </c>
      <c r="K71" s="99"/>
      <c r="L71" s="152"/>
    </row>
    <row r="72" spans="1:31" s="2" customFormat="1" ht="21.7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7" spans="1:31" s="2" customFormat="1" ht="6.95" customHeight="1">
      <c r="A77" s="36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4.95" customHeight="1">
      <c r="A78" s="36"/>
      <c r="B78" s="37"/>
      <c r="C78" s="25" t="s">
        <v>122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16</v>
      </c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87" t="str">
        <f>E7</f>
        <v>Polní cesty C24, C48 a C69 v k.ú. Božejovice</v>
      </c>
      <c r="F81" s="388"/>
      <c r="G81" s="388"/>
      <c r="H81" s="38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1" customFormat="1" ht="12" customHeight="1">
      <c r="B82" s="23"/>
      <c r="C82" s="31" t="s">
        <v>106</v>
      </c>
      <c r="D82" s="24"/>
      <c r="E82" s="24"/>
      <c r="F82" s="24"/>
      <c r="G82" s="24"/>
      <c r="H82" s="24"/>
      <c r="I82" s="24"/>
      <c r="J82" s="24"/>
      <c r="K82" s="24"/>
      <c r="L82" s="22"/>
    </row>
    <row r="83" spans="1:65" s="2" customFormat="1" ht="16.5" customHeight="1">
      <c r="A83" s="36"/>
      <c r="B83" s="37"/>
      <c r="C83" s="38"/>
      <c r="D83" s="38"/>
      <c r="E83" s="387" t="s">
        <v>690</v>
      </c>
      <c r="F83" s="389"/>
      <c r="G83" s="389"/>
      <c r="H83" s="389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634</v>
      </c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6.5" customHeight="1">
      <c r="A85" s="36"/>
      <c r="B85" s="37"/>
      <c r="C85" s="38"/>
      <c r="D85" s="38"/>
      <c r="E85" s="340" t="str">
        <f>E11</f>
        <v>SO 102-2 - Polní cesta C48, km 0,900-2,127</v>
      </c>
      <c r="F85" s="389"/>
      <c r="G85" s="389"/>
      <c r="H85" s="389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2" customHeight="1">
      <c r="A87" s="36"/>
      <c r="B87" s="37"/>
      <c r="C87" s="31" t="s">
        <v>21</v>
      </c>
      <c r="D87" s="38"/>
      <c r="E87" s="38"/>
      <c r="F87" s="29" t="str">
        <f>F14</f>
        <v>Božejovicce</v>
      </c>
      <c r="G87" s="38"/>
      <c r="H87" s="38"/>
      <c r="I87" s="31" t="s">
        <v>23</v>
      </c>
      <c r="J87" s="61" t="str">
        <f>IF(J14="","",J14)</f>
        <v>15. 3. 2024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25.7" customHeight="1">
      <c r="A89" s="36"/>
      <c r="B89" s="37"/>
      <c r="C89" s="31" t="s">
        <v>25</v>
      </c>
      <c r="D89" s="38"/>
      <c r="E89" s="38"/>
      <c r="F89" s="29" t="str">
        <f>E17</f>
        <v>ČR-Státní pozemkový úřad</v>
      </c>
      <c r="G89" s="38"/>
      <c r="H89" s="38"/>
      <c r="I89" s="31" t="s">
        <v>32</v>
      </c>
      <c r="J89" s="34" t="str">
        <f>E23</f>
        <v>AGROPROJEKT PSO s.r.o.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25.7" customHeight="1">
      <c r="A90" s="36"/>
      <c r="B90" s="37"/>
      <c r="C90" s="31" t="s">
        <v>30</v>
      </c>
      <c r="D90" s="38"/>
      <c r="E90" s="38"/>
      <c r="F90" s="29" t="str">
        <f>IF(E20="","",E20)</f>
        <v>Vyplň údaj</v>
      </c>
      <c r="G90" s="38"/>
      <c r="H90" s="38"/>
      <c r="I90" s="31" t="s">
        <v>36</v>
      </c>
      <c r="J90" s="34" t="str">
        <f>E26</f>
        <v>AGROPROJEKT PSO s.r.o.</v>
      </c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2" customFormat="1" ht="10.3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5" s="11" customFormat="1" ht="29.25" customHeight="1">
      <c r="A92" s="153"/>
      <c r="B92" s="154"/>
      <c r="C92" s="155" t="s">
        <v>123</v>
      </c>
      <c r="D92" s="156" t="s">
        <v>58</v>
      </c>
      <c r="E92" s="156" t="s">
        <v>54</v>
      </c>
      <c r="F92" s="156" t="s">
        <v>55</v>
      </c>
      <c r="G92" s="156" t="s">
        <v>124</v>
      </c>
      <c r="H92" s="156" t="s">
        <v>125</v>
      </c>
      <c r="I92" s="156" t="s">
        <v>126</v>
      </c>
      <c r="J92" s="156" t="s">
        <v>110</v>
      </c>
      <c r="K92" s="157" t="s">
        <v>127</v>
      </c>
      <c r="L92" s="158"/>
      <c r="M92" s="70" t="s">
        <v>19</v>
      </c>
      <c r="N92" s="71" t="s">
        <v>43</v>
      </c>
      <c r="O92" s="71" t="s">
        <v>128</v>
      </c>
      <c r="P92" s="71" t="s">
        <v>129</v>
      </c>
      <c r="Q92" s="71" t="s">
        <v>130</v>
      </c>
      <c r="R92" s="71" t="s">
        <v>131</v>
      </c>
      <c r="S92" s="71" t="s">
        <v>132</v>
      </c>
      <c r="T92" s="72" t="s">
        <v>133</v>
      </c>
      <c r="U92" s="153"/>
      <c r="V92" s="153"/>
      <c r="W92" s="153"/>
      <c r="X92" s="153"/>
      <c r="Y92" s="153"/>
      <c r="Z92" s="153"/>
      <c r="AA92" s="153"/>
      <c r="AB92" s="153"/>
      <c r="AC92" s="153"/>
      <c r="AD92" s="153"/>
      <c r="AE92" s="153"/>
    </row>
    <row r="93" spans="1:65" s="2" customFormat="1" ht="22.9" customHeight="1">
      <c r="A93" s="36"/>
      <c r="B93" s="37"/>
      <c r="C93" s="77" t="s">
        <v>134</v>
      </c>
      <c r="D93" s="38"/>
      <c r="E93" s="38"/>
      <c r="F93" s="38"/>
      <c r="G93" s="38"/>
      <c r="H93" s="38"/>
      <c r="I93" s="38"/>
      <c r="J93" s="159">
        <f>BK93</f>
        <v>0</v>
      </c>
      <c r="K93" s="38"/>
      <c r="L93" s="41"/>
      <c r="M93" s="73"/>
      <c r="N93" s="160"/>
      <c r="O93" s="74"/>
      <c r="P93" s="161">
        <f>P94</f>
        <v>0</v>
      </c>
      <c r="Q93" s="74"/>
      <c r="R93" s="161">
        <f>R94</f>
        <v>1226.9885855999999</v>
      </c>
      <c r="S93" s="74"/>
      <c r="T93" s="162">
        <f>T94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72</v>
      </c>
      <c r="AU93" s="19" t="s">
        <v>111</v>
      </c>
      <c r="BK93" s="163">
        <f>BK94</f>
        <v>0</v>
      </c>
    </row>
    <row r="94" spans="1:65" s="12" customFormat="1" ht="25.9" customHeight="1">
      <c r="B94" s="164"/>
      <c r="C94" s="165"/>
      <c r="D94" s="166" t="s">
        <v>72</v>
      </c>
      <c r="E94" s="167" t="s">
        <v>135</v>
      </c>
      <c r="F94" s="167" t="s">
        <v>136</v>
      </c>
      <c r="G94" s="165"/>
      <c r="H94" s="165"/>
      <c r="I94" s="168"/>
      <c r="J94" s="169">
        <f>BK94</f>
        <v>0</v>
      </c>
      <c r="K94" s="165"/>
      <c r="L94" s="170"/>
      <c r="M94" s="171"/>
      <c r="N94" s="172"/>
      <c r="O94" s="172"/>
      <c r="P94" s="173">
        <f>P95+P176+P197+P223+P287+P295+P324</f>
        <v>0</v>
      </c>
      <c r="Q94" s="172"/>
      <c r="R94" s="173">
        <f>R95+R176+R197+R223+R287+R295+R324</f>
        <v>1226.9885855999999</v>
      </c>
      <c r="S94" s="172"/>
      <c r="T94" s="174">
        <f>T95+T176+T197+T223+T287+T295+T324</f>
        <v>0</v>
      </c>
      <c r="AR94" s="175" t="s">
        <v>80</v>
      </c>
      <c r="AT94" s="176" t="s">
        <v>72</v>
      </c>
      <c r="AU94" s="176" t="s">
        <v>73</v>
      </c>
      <c r="AY94" s="175" t="s">
        <v>137</v>
      </c>
      <c r="BK94" s="177">
        <f>BK95+BK176+BK197+BK223+BK287+BK295+BK324</f>
        <v>0</v>
      </c>
    </row>
    <row r="95" spans="1:65" s="12" customFormat="1" ht="22.9" customHeight="1">
      <c r="B95" s="164"/>
      <c r="C95" s="165"/>
      <c r="D95" s="166" t="s">
        <v>72</v>
      </c>
      <c r="E95" s="178" t="s">
        <v>80</v>
      </c>
      <c r="F95" s="178" t="s">
        <v>138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SUM(P96:P175)</f>
        <v>0</v>
      </c>
      <c r="Q95" s="172"/>
      <c r="R95" s="173">
        <f>SUM(R96:R175)</f>
        <v>3.1792400000000001</v>
      </c>
      <c r="S95" s="172"/>
      <c r="T95" s="174">
        <f>SUM(T96:T175)</f>
        <v>0</v>
      </c>
      <c r="AR95" s="175" t="s">
        <v>80</v>
      </c>
      <c r="AT95" s="176" t="s">
        <v>72</v>
      </c>
      <c r="AU95" s="176" t="s">
        <v>80</v>
      </c>
      <c r="AY95" s="175" t="s">
        <v>137</v>
      </c>
      <c r="BK95" s="177">
        <f>SUM(BK96:BK175)</f>
        <v>0</v>
      </c>
    </row>
    <row r="96" spans="1:65" s="2" customFormat="1" ht="16.5" customHeight="1">
      <c r="A96" s="36"/>
      <c r="B96" s="37"/>
      <c r="C96" s="180" t="s">
        <v>80</v>
      </c>
      <c r="D96" s="180" t="s">
        <v>139</v>
      </c>
      <c r="E96" s="181" t="s">
        <v>692</v>
      </c>
      <c r="F96" s="182" t="s">
        <v>693</v>
      </c>
      <c r="G96" s="183" t="s">
        <v>142</v>
      </c>
      <c r="H96" s="184">
        <v>485</v>
      </c>
      <c r="I96" s="185"/>
      <c r="J96" s="186">
        <f>ROUND(I96*H96,2)</f>
        <v>0</v>
      </c>
      <c r="K96" s="182" t="s">
        <v>148</v>
      </c>
      <c r="L96" s="41"/>
      <c r="M96" s="187" t="s">
        <v>19</v>
      </c>
      <c r="N96" s="188" t="s">
        <v>44</v>
      </c>
      <c r="O96" s="66"/>
      <c r="P96" s="189">
        <f>O96*H96</f>
        <v>0</v>
      </c>
      <c r="Q96" s="189">
        <v>3.0000000000000001E-5</v>
      </c>
      <c r="R96" s="189">
        <f>Q96*H96</f>
        <v>1.455E-2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143</v>
      </c>
      <c r="AT96" s="191" t="s">
        <v>139</v>
      </c>
      <c r="AU96" s="191" t="s">
        <v>82</v>
      </c>
      <c r="AY96" s="19" t="s">
        <v>137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80</v>
      </c>
      <c r="BK96" s="192">
        <f>ROUND(I96*H96,2)</f>
        <v>0</v>
      </c>
      <c r="BL96" s="19" t="s">
        <v>143</v>
      </c>
      <c r="BM96" s="191" t="s">
        <v>887</v>
      </c>
    </row>
    <row r="97" spans="1:65" s="2" customFormat="1" ht="11.25">
      <c r="A97" s="36"/>
      <c r="B97" s="37"/>
      <c r="C97" s="38"/>
      <c r="D97" s="193" t="s">
        <v>150</v>
      </c>
      <c r="E97" s="38"/>
      <c r="F97" s="194" t="s">
        <v>695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150</v>
      </c>
      <c r="AU97" s="19" t="s">
        <v>82</v>
      </c>
    </row>
    <row r="98" spans="1:65" s="2" customFormat="1" ht="16.5" customHeight="1">
      <c r="A98" s="36"/>
      <c r="B98" s="37"/>
      <c r="C98" s="180" t="s">
        <v>82</v>
      </c>
      <c r="D98" s="180" t="s">
        <v>139</v>
      </c>
      <c r="E98" s="181" t="s">
        <v>145</v>
      </c>
      <c r="F98" s="182" t="s">
        <v>146</v>
      </c>
      <c r="G98" s="183" t="s">
        <v>147</v>
      </c>
      <c r="H98" s="184">
        <v>5</v>
      </c>
      <c r="I98" s="185"/>
      <c r="J98" s="186">
        <f>ROUND(I98*H98,2)</f>
        <v>0</v>
      </c>
      <c r="K98" s="182" t="s">
        <v>148</v>
      </c>
      <c r="L98" s="41"/>
      <c r="M98" s="187" t="s">
        <v>19</v>
      </c>
      <c r="N98" s="188" t="s">
        <v>44</v>
      </c>
      <c r="O98" s="66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143</v>
      </c>
      <c r="AT98" s="191" t="s">
        <v>139</v>
      </c>
      <c r="AU98" s="191" t="s">
        <v>82</v>
      </c>
      <c r="AY98" s="19" t="s">
        <v>137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80</v>
      </c>
      <c r="BK98" s="192">
        <f>ROUND(I98*H98,2)</f>
        <v>0</v>
      </c>
      <c r="BL98" s="19" t="s">
        <v>143</v>
      </c>
      <c r="BM98" s="191" t="s">
        <v>888</v>
      </c>
    </row>
    <row r="99" spans="1:65" s="2" customFormat="1" ht="11.25">
      <c r="A99" s="36"/>
      <c r="B99" s="37"/>
      <c r="C99" s="38"/>
      <c r="D99" s="193" t="s">
        <v>150</v>
      </c>
      <c r="E99" s="38"/>
      <c r="F99" s="194" t="s">
        <v>151</v>
      </c>
      <c r="G99" s="38"/>
      <c r="H99" s="38"/>
      <c r="I99" s="195"/>
      <c r="J99" s="38"/>
      <c r="K99" s="38"/>
      <c r="L99" s="41"/>
      <c r="M99" s="196"/>
      <c r="N99" s="197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150</v>
      </c>
      <c r="AU99" s="19" t="s">
        <v>82</v>
      </c>
    </row>
    <row r="100" spans="1:65" s="2" customFormat="1" ht="21.75" customHeight="1">
      <c r="A100" s="36"/>
      <c r="B100" s="37"/>
      <c r="C100" s="180" t="s">
        <v>95</v>
      </c>
      <c r="D100" s="180" t="s">
        <v>139</v>
      </c>
      <c r="E100" s="181" t="s">
        <v>697</v>
      </c>
      <c r="F100" s="182" t="s">
        <v>698</v>
      </c>
      <c r="G100" s="183" t="s">
        <v>147</v>
      </c>
      <c r="H100" s="184">
        <v>18</v>
      </c>
      <c r="I100" s="185"/>
      <c r="J100" s="186">
        <f>ROUND(I100*H100,2)</f>
        <v>0</v>
      </c>
      <c r="K100" s="182" t="s">
        <v>148</v>
      </c>
      <c r="L100" s="41"/>
      <c r="M100" s="187" t="s">
        <v>19</v>
      </c>
      <c r="N100" s="188" t="s">
        <v>44</v>
      </c>
      <c r="O100" s="66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143</v>
      </c>
      <c r="AT100" s="191" t="s">
        <v>139</v>
      </c>
      <c r="AU100" s="191" t="s">
        <v>82</v>
      </c>
      <c r="AY100" s="19" t="s">
        <v>137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80</v>
      </c>
      <c r="BK100" s="192">
        <f>ROUND(I100*H100,2)</f>
        <v>0</v>
      </c>
      <c r="BL100" s="19" t="s">
        <v>143</v>
      </c>
      <c r="BM100" s="191" t="s">
        <v>889</v>
      </c>
    </row>
    <row r="101" spans="1:65" s="2" customFormat="1" ht="11.25">
      <c r="A101" s="36"/>
      <c r="B101" s="37"/>
      <c r="C101" s="38"/>
      <c r="D101" s="193" t="s">
        <v>150</v>
      </c>
      <c r="E101" s="38"/>
      <c r="F101" s="194" t="s">
        <v>700</v>
      </c>
      <c r="G101" s="38"/>
      <c r="H101" s="38"/>
      <c r="I101" s="195"/>
      <c r="J101" s="38"/>
      <c r="K101" s="38"/>
      <c r="L101" s="41"/>
      <c r="M101" s="196"/>
      <c r="N101" s="197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150</v>
      </c>
      <c r="AU101" s="19" t="s">
        <v>82</v>
      </c>
    </row>
    <row r="102" spans="1:65" s="2" customFormat="1" ht="21.75" customHeight="1">
      <c r="A102" s="36"/>
      <c r="B102" s="37"/>
      <c r="C102" s="180" t="s">
        <v>143</v>
      </c>
      <c r="D102" s="180" t="s">
        <v>139</v>
      </c>
      <c r="E102" s="181" t="s">
        <v>701</v>
      </c>
      <c r="F102" s="182" t="s">
        <v>702</v>
      </c>
      <c r="G102" s="183" t="s">
        <v>147</v>
      </c>
      <c r="H102" s="184">
        <v>14</v>
      </c>
      <c r="I102" s="185"/>
      <c r="J102" s="186">
        <f>ROUND(I102*H102,2)</f>
        <v>0</v>
      </c>
      <c r="K102" s="182" t="s">
        <v>148</v>
      </c>
      <c r="L102" s="41"/>
      <c r="M102" s="187" t="s">
        <v>19</v>
      </c>
      <c r="N102" s="188" t="s">
        <v>44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143</v>
      </c>
      <c r="AT102" s="191" t="s">
        <v>139</v>
      </c>
      <c r="AU102" s="191" t="s">
        <v>82</v>
      </c>
      <c r="AY102" s="19" t="s">
        <v>137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80</v>
      </c>
      <c r="BK102" s="192">
        <f>ROUND(I102*H102,2)</f>
        <v>0</v>
      </c>
      <c r="BL102" s="19" t="s">
        <v>143</v>
      </c>
      <c r="BM102" s="191" t="s">
        <v>890</v>
      </c>
    </row>
    <row r="103" spans="1:65" s="2" customFormat="1" ht="11.25">
      <c r="A103" s="36"/>
      <c r="B103" s="37"/>
      <c r="C103" s="38"/>
      <c r="D103" s="193" t="s">
        <v>150</v>
      </c>
      <c r="E103" s="38"/>
      <c r="F103" s="194" t="s">
        <v>704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150</v>
      </c>
      <c r="AU103" s="19" t="s">
        <v>82</v>
      </c>
    </row>
    <row r="104" spans="1:65" s="2" customFormat="1" ht="21.75" customHeight="1">
      <c r="A104" s="36"/>
      <c r="B104" s="37"/>
      <c r="C104" s="180" t="s">
        <v>158</v>
      </c>
      <c r="D104" s="180" t="s">
        <v>139</v>
      </c>
      <c r="E104" s="181" t="s">
        <v>891</v>
      </c>
      <c r="F104" s="182" t="s">
        <v>892</v>
      </c>
      <c r="G104" s="183" t="s">
        <v>147</v>
      </c>
      <c r="H104" s="184">
        <v>1</v>
      </c>
      <c r="I104" s="185"/>
      <c r="J104" s="186">
        <f>ROUND(I104*H104,2)</f>
        <v>0</v>
      </c>
      <c r="K104" s="182" t="s">
        <v>148</v>
      </c>
      <c r="L104" s="41"/>
      <c r="M104" s="187" t="s">
        <v>19</v>
      </c>
      <c r="N104" s="188" t="s">
        <v>44</v>
      </c>
      <c r="O104" s="66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143</v>
      </c>
      <c r="AT104" s="191" t="s">
        <v>139</v>
      </c>
      <c r="AU104" s="191" t="s">
        <v>82</v>
      </c>
      <c r="AY104" s="19" t="s">
        <v>137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80</v>
      </c>
      <c r="BK104" s="192">
        <f>ROUND(I104*H104,2)</f>
        <v>0</v>
      </c>
      <c r="BL104" s="19" t="s">
        <v>143</v>
      </c>
      <c r="BM104" s="191" t="s">
        <v>893</v>
      </c>
    </row>
    <row r="105" spans="1:65" s="2" customFormat="1" ht="11.25">
      <c r="A105" s="36"/>
      <c r="B105" s="37"/>
      <c r="C105" s="38"/>
      <c r="D105" s="193" t="s">
        <v>150</v>
      </c>
      <c r="E105" s="38"/>
      <c r="F105" s="194" t="s">
        <v>894</v>
      </c>
      <c r="G105" s="38"/>
      <c r="H105" s="38"/>
      <c r="I105" s="195"/>
      <c r="J105" s="38"/>
      <c r="K105" s="38"/>
      <c r="L105" s="41"/>
      <c r="M105" s="196"/>
      <c r="N105" s="197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150</v>
      </c>
      <c r="AU105" s="19" t="s">
        <v>82</v>
      </c>
    </row>
    <row r="106" spans="1:65" s="2" customFormat="1" ht="16.5" customHeight="1">
      <c r="A106" s="36"/>
      <c r="B106" s="37"/>
      <c r="C106" s="180" t="s">
        <v>163</v>
      </c>
      <c r="D106" s="180" t="s">
        <v>139</v>
      </c>
      <c r="E106" s="181" t="s">
        <v>159</v>
      </c>
      <c r="F106" s="182" t="s">
        <v>160</v>
      </c>
      <c r="G106" s="183" t="s">
        <v>147</v>
      </c>
      <c r="H106" s="184">
        <v>18</v>
      </c>
      <c r="I106" s="185"/>
      <c r="J106" s="186">
        <f>ROUND(I106*H106,2)</f>
        <v>0</v>
      </c>
      <c r="K106" s="182" t="s">
        <v>148</v>
      </c>
      <c r="L106" s="41"/>
      <c r="M106" s="187" t="s">
        <v>19</v>
      </c>
      <c r="N106" s="188" t="s">
        <v>44</v>
      </c>
      <c r="O106" s="66"/>
      <c r="P106" s="189">
        <f>O106*H106</f>
        <v>0</v>
      </c>
      <c r="Q106" s="189">
        <v>9.0000000000000006E-5</v>
      </c>
      <c r="R106" s="189">
        <f>Q106*H106</f>
        <v>1.6200000000000001E-3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143</v>
      </c>
      <c r="AT106" s="191" t="s">
        <v>139</v>
      </c>
      <c r="AU106" s="191" t="s">
        <v>82</v>
      </c>
      <c r="AY106" s="19" t="s">
        <v>137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80</v>
      </c>
      <c r="BK106" s="192">
        <f>ROUND(I106*H106,2)</f>
        <v>0</v>
      </c>
      <c r="BL106" s="19" t="s">
        <v>143</v>
      </c>
      <c r="BM106" s="191" t="s">
        <v>895</v>
      </c>
    </row>
    <row r="107" spans="1:65" s="2" customFormat="1" ht="11.25">
      <c r="A107" s="36"/>
      <c r="B107" s="37"/>
      <c r="C107" s="38"/>
      <c r="D107" s="193" t="s">
        <v>150</v>
      </c>
      <c r="E107" s="38"/>
      <c r="F107" s="194" t="s">
        <v>162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150</v>
      </c>
      <c r="AU107" s="19" t="s">
        <v>82</v>
      </c>
    </row>
    <row r="108" spans="1:65" s="2" customFormat="1" ht="16.5" customHeight="1">
      <c r="A108" s="36"/>
      <c r="B108" s="37"/>
      <c r="C108" s="180" t="s">
        <v>168</v>
      </c>
      <c r="D108" s="180" t="s">
        <v>139</v>
      </c>
      <c r="E108" s="181" t="s">
        <v>164</v>
      </c>
      <c r="F108" s="182" t="s">
        <v>165</v>
      </c>
      <c r="G108" s="183" t="s">
        <v>147</v>
      </c>
      <c r="H108" s="184">
        <v>14</v>
      </c>
      <c r="I108" s="185"/>
      <c r="J108" s="186">
        <f>ROUND(I108*H108,2)</f>
        <v>0</v>
      </c>
      <c r="K108" s="182" t="s">
        <v>148</v>
      </c>
      <c r="L108" s="41"/>
      <c r="M108" s="187" t="s">
        <v>19</v>
      </c>
      <c r="N108" s="188" t="s">
        <v>44</v>
      </c>
      <c r="O108" s="66"/>
      <c r="P108" s="189">
        <f>O108*H108</f>
        <v>0</v>
      </c>
      <c r="Q108" s="189">
        <v>1.8000000000000001E-4</v>
      </c>
      <c r="R108" s="189">
        <f>Q108*H108</f>
        <v>2.5200000000000001E-3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143</v>
      </c>
      <c r="AT108" s="191" t="s">
        <v>139</v>
      </c>
      <c r="AU108" s="191" t="s">
        <v>82</v>
      </c>
      <c r="AY108" s="19" t="s">
        <v>137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80</v>
      </c>
      <c r="BK108" s="192">
        <f>ROUND(I108*H108,2)</f>
        <v>0</v>
      </c>
      <c r="BL108" s="19" t="s">
        <v>143</v>
      </c>
      <c r="BM108" s="191" t="s">
        <v>896</v>
      </c>
    </row>
    <row r="109" spans="1:65" s="2" customFormat="1" ht="11.25">
      <c r="A109" s="36"/>
      <c r="B109" s="37"/>
      <c r="C109" s="38"/>
      <c r="D109" s="193" t="s">
        <v>150</v>
      </c>
      <c r="E109" s="38"/>
      <c r="F109" s="194" t="s">
        <v>167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150</v>
      </c>
      <c r="AU109" s="19" t="s">
        <v>82</v>
      </c>
    </row>
    <row r="110" spans="1:65" s="2" customFormat="1" ht="16.5" customHeight="1">
      <c r="A110" s="36"/>
      <c r="B110" s="37"/>
      <c r="C110" s="180" t="s">
        <v>174</v>
      </c>
      <c r="D110" s="180" t="s">
        <v>139</v>
      </c>
      <c r="E110" s="181" t="s">
        <v>711</v>
      </c>
      <c r="F110" s="182" t="s">
        <v>712</v>
      </c>
      <c r="G110" s="183" t="s">
        <v>147</v>
      </c>
      <c r="H110" s="184">
        <v>1</v>
      </c>
      <c r="I110" s="185"/>
      <c r="J110" s="186">
        <f>ROUND(I110*H110,2)</f>
        <v>0</v>
      </c>
      <c r="K110" s="182" t="s">
        <v>148</v>
      </c>
      <c r="L110" s="41"/>
      <c r="M110" s="187" t="s">
        <v>19</v>
      </c>
      <c r="N110" s="188" t="s">
        <v>44</v>
      </c>
      <c r="O110" s="66"/>
      <c r="P110" s="189">
        <f>O110*H110</f>
        <v>0</v>
      </c>
      <c r="Q110" s="189">
        <v>3.6000000000000002E-4</v>
      </c>
      <c r="R110" s="189">
        <f>Q110*H110</f>
        <v>3.6000000000000002E-4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143</v>
      </c>
      <c r="AT110" s="191" t="s">
        <v>139</v>
      </c>
      <c r="AU110" s="191" t="s">
        <v>82</v>
      </c>
      <c r="AY110" s="19" t="s">
        <v>137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80</v>
      </c>
      <c r="BK110" s="192">
        <f>ROUND(I110*H110,2)</f>
        <v>0</v>
      </c>
      <c r="BL110" s="19" t="s">
        <v>143</v>
      </c>
      <c r="BM110" s="191" t="s">
        <v>897</v>
      </c>
    </row>
    <row r="111" spans="1:65" s="2" customFormat="1" ht="11.25">
      <c r="A111" s="36"/>
      <c r="B111" s="37"/>
      <c r="C111" s="38"/>
      <c r="D111" s="193" t="s">
        <v>150</v>
      </c>
      <c r="E111" s="38"/>
      <c r="F111" s="194" t="s">
        <v>714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150</v>
      </c>
      <c r="AU111" s="19" t="s">
        <v>82</v>
      </c>
    </row>
    <row r="112" spans="1:65" s="2" customFormat="1" ht="16.5" customHeight="1">
      <c r="A112" s="36"/>
      <c r="B112" s="37"/>
      <c r="C112" s="180" t="s">
        <v>180</v>
      </c>
      <c r="D112" s="180" t="s">
        <v>139</v>
      </c>
      <c r="E112" s="181" t="s">
        <v>169</v>
      </c>
      <c r="F112" s="182" t="s">
        <v>170</v>
      </c>
      <c r="G112" s="183" t="s">
        <v>171</v>
      </c>
      <c r="H112" s="184">
        <v>25</v>
      </c>
      <c r="I112" s="185"/>
      <c r="J112" s="186">
        <f>ROUND(I112*H112,2)</f>
        <v>0</v>
      </c>
      <c r="K112" s="182" t="s">
        <v>148</v>
      </c>
      <c r="L112" s="41"/>
      <c r="M112" s="187" t="s">
        <v>19</v>
      </c>
      <c r="N112" s="188" t="s">
        <v>44</v>
      </c>
      <c r="O112" s="66"/>
      <c r="P112" s="189">
        <f>O112*H112</f>
        <v>0</v>
      </c>
      <c r="Q112" s="189">
        <v>9.5200000000000007E-3</v>
      </c>
      <c r="R112" s="189">
        <f>Q112*H112</f>
        <v>0.23800000000000002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143</v>
      </c>
      <c r="AT112" s="191" t="s">
        <v>139</v>
      </c>
      <c r="AU112" s="191" t="s">
        <v>82</v>
      </c>
      <c r="AY112" s="19" t="s">
        <v>137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80</v>
      </c>
      <c r="BK112" s="192">
        <f>ROUND(I112*H112,2)</f>
        <v>0</v>
      </c>
      <c r="BL112" s="19" t="s">
        <v>143</v>
      </c>
      <c r="BM112" s="191" t="s">
        <v>898</v>
      </c>
    </row>
    <row r="113" spans="1:65" s="2" customFormat="1" ht="11.25">
      <c r="A113" s="36"/>
      <c r="B113" s="37"/>
      <c r="C113" s="38"/>
      <c r="D113" s="193" t="s">
        <v>150</v>
      </c>
      <c r="E113" s="38"/>
      <c r="F113" s="194" t="s">
        <v>173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150</v>
      </c>
      <c r="AU113" s="19" t="s">
        <v>82</v>
      </c>
    </row>
    <row r="114" spans="1:65" s="13" customFormat="1" ht="11.25">
      <c r="B114" s="198"/>
      <c r="C114" s="199"/>
      <c r="D114" s="200" t="s">
        <v>191</v>
      </c>
      <c r="E114" s="201" t="s">
        <v>19</v>
      </c>
      <c r="F114" s="202" t="s">
        <v>899</v>
      </c>
      <c r="G114" s="199"/>
      <c r="H114" s="203">
        <v>25</v>
      </c>
      <c r="I114" s="204"/>
      <c r="J114" s="199"/>
      <c r="K114" s="199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191</v>
      </c>
      <c r="AU114" s="209" t="s">
        <v>82</v>
      </c>
      <c r="AV114" s="13" t="s">
        <v>82</v>
      </c>
      <c r="AW114" s="13" t="s">
        <v>35</v>
      </c>
      <c r="AX114" s="13" t="s">
        <v>80</v>
      </c>
      <c r="AY114" s="209" t="s">
        <v>137</v>
      </c>
    </row>
    <row r="115" spans="1:65" s="2" customFormat="1" ht="16.5" customHeight="1">
      <c r="A115" s="36"/>
      <c r="B115" s="37"/>
      <c r="C115" s="180" t="s">
        <v>186</v>
      </c>
      <c r="D115" s="180" t="s">
        <v>139</v>
      </c>
      <c r="E115" s="181" t="s">
        <v>175</v>
      </c>
      <c r="F115" s="182" t="s">
        <v>176</v>
      </c>
      <c r="G115" s="183" t="s">
        <v>177</v>
      </c>
      <c r="H115" s="184">
        <v>120</v>
      </c>
      <c r="I115" s="185"/>
      <c r="J115" s="186">
        <f>ROUND(I115*H115,2)</f>
        <v>0</v>
      </c>
      <c r="K115" s="182" t="s">
        <v>148</v>
      </c>
      <c r="L115" s="41"/>
      <c r="M115" s="187" t="s">
        <v>19</v>
      </c>
      <c r="N115" s="188" t="s">
        <v>44</v>
      </c>
      <c r="O115" s="66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143</v>
      </c>
      <c r="AT115" s="191" t="s">
        <v>139</v>
      </c>
      <c r="AU115" s="191" t="s">
        <v>82</v>
      </c>
      <c r="AY115" s="19" t="s">
        <v>137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80</v>
      </c>
      <c r="BK115" s="192">
        <f>ROUND(I115*H115,2)</f>
        <v>0</v>
      </c>
      <c r="BL115" s="19" t="s">
        <v>143</v>
      </c>
      <c r="BM115" s="191" t="s">
        <v>900</v>
      </c>
    </row>
    <row r="116" spans="1:65" s="2" customFormat="1" ht="11.25">
      <c r="A116" s="36"/>
      <c r="B116" s="37"/>
      <c r="C116" s="38"/>
      <c r="D116" s="193" t="s">
        <v>150</v>
      </c>
      <c r="E116" s="38"/>
      <c r="F116" s="194" t="s">
        <v>179</v>
      </c>
      <c r="G116" s="38"/>
      <c r="H116" s="38"/>
      <c r="I116" s="195"/>
      <c r="J116" s="38"/>
      <c r="K116" s="38"/>
      <c r="L116" s="41"/>
      <c r="M116" s="196"/>
      <c r="N116" s="19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150</v>
      </c>
      <c r="AU116" s="19" t="s">
        <v>82</v>
      </c>
    </row>
    <row r="117" spans="1:65" s="13" customFormat="1" ht="11.25">
      <c r="B117" s="198"/>
      <c r="C117" s="199"/>
      <c r="D117" s="200" t="s">
        <v>191</v>
      </c>
      <c r="E117" s="201" t="s">
        <v>19</v>
      </c>
      <c r="F117" s="202" t="s">
        <v>901</v>
      </c>
      <c r="G117" s="199"/>
      <c r="H117" s="203">
        <v>120</v>
      </c>
      <c r="I117" s="204"/>
      <c r="J117" s="199"/>
      <c r="K117" s="199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191</v>
      </c>
      <c r="AU117" s="209" t="s">
        <v>82</v>
      </c>
      <c r="AV117" s="13" t="s">
        <v>82</v>
      </c>
      <c r="AW117" s="13" t="s">
        <v>35</v>
      </c>
      <c r="AX117" s="13" t="s">
        <v>80</v>
      </c>
      <c r="AY117" s="209" t="s">
        <v>137</v>
      </c>
    </row>
    <row r="118" spans="1:65" s="2" customFormat="1" ht="24.2" customHeight="1">
      <c r="A118" s="36"/>
      <c r="B118" s="37"/>
      <c r="C118" s="180" t="s">
        <v>194</v>
      </c>
      <c r="D118" s="180" t="s">
        <v>139</v>
      </c>
      <c r="E118" s="181" t="s">
        <v>181</v>
      </c>
      <c r="F118" s="182" t="s">
        <v>182</v>
      </c>
      <c r="G118" s="183" t="s">
        <v>183</v>
      </c>
      <c r="H118" s="184">
        <v>30</v>
      </c>
      <c r="I118" s="185"/>
      <c r="J118" s="186">
        <f>ROUND(I118*H118,2)</f>
        <v>0</v>
      </c>
      <c r="K118" s="182" t="s">
        <v>148</v>
      </c>
      <c r="L118" s="41"/>
      <c r="M118" s="187" t="s">
        <v>19</v>
      </c>
      <c r="N118" s="188" t="s">
        <v>44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143</v>
      </c>
      <c r="AT118" s="191" t="s">
        <v>139</v>
      </c>
      <c r="AU118" s="191" t="s">
        <v>82</v>
      </c>
      <c r="AY118" s="19" t="s">
        <v>137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80</v>
      </c>
      <c r="BK118" s="192">
        <f>ROUND(I118*H118,2)</f>
        <v>0</v>
      </c>
      <c r="BL118" s="19" t="s">
        <v>143</v>
      </c>
      <c r="BM118" s="191" t="s">
        <v>902</v>
      </c>
    </row>
    <row r="119" spans="1:65" s="2" customFormat="1" ht="11.25">
      <c r="A119" s="36"/>
      <c r="B119" s="37"/>
      <c r="C119" s="38"/>
      <c r="D119" s="193" t="s">
        <v>150</v>
      </c>
      <c r="E119" s="38"/>
      <c r="F119" s="194" t="s">
        <v>185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150</v>
      </c>
      <c r="AU119" s="19" t="s">
        <v>82</v>
      </c>
    </row>
    <row r="120" spans="1:65" s="13" customFormat="1" ht="11.25">
      <c r="B120" s="198"/>
      <c r="C120" s="199"/>
      <c r="D120" s="200" t="s">
        <v>191</v>
      </c>
      <c r="E120" s="201" t="s">
        <v>19</v>
      </c>
      <c r="F120" s="202" t="s">
        <v>304</v>
      </c>
      <c r="G120" s="199"/>
      <c r="H120" s="203">
        <v>30</v>
      </c>
      <c r="I120" s="204"/>
      <c r="J120" s="199"/>
      <c r="K120" s="199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191</v>
      </c>
      <c r="AU120" s="209" t="s">
        <v>82</v>
      </c>
      <c r="AV120" s="13" t="s">
        <v>82</v>
      </c>
      <c r="AW120" s="13" t="s">
        <v>35</v>
      </c>
      <c r="AX120" s="13" t="s">
        <v>80</v>
      </c>
      <c r="AY120" s="209" t="s">
        <v>137</v>
      </c>
    </row>
    <row r="121" spans="1:65" s="2" customFormat="1" ht="21.75" customHeight="1">
      <c r="A121" s="36"/>
      <c r="B121" s="37"/>
      <c r="C121" s="180" t="s">
        <v>200</v>
      </c>
      <c r="D121" s="180" t="s">
        <v>139</v>
      </c>
      <c r="E121" s="181" t="s">
        <v>720</v>
      </c>
      <c r="F121" s="182" t="s">
        <v>721</v>
      </c>
      <c r="G121" s="183" t="s">
        <v>189</v>
      </c>
      <c r="H121" s="184">
        <v>4588.1000000000004</v>
      </c>
      <c r="I121" s="185"/>
      <c r="J121" s="186">
        <f>ROUND(I121*H121,2)</f>
        <v>0</v>
      </c>
      <c r="K121" s="182" t="s">
        <v>148</v>
      </c>
      <c r="L121" s="41"/>
      <c r="M121" s="187" t="s">
        <v>19</v>
      </c>
      <c r="N121" s="188" t="s">
        <v>44</v>
      </c>
      <c r="O121" s="66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143</v>
      </c>
      <c r="AT121" s="191" t="s">
        <v>139</v>
      </c>
      <c r="AU121" s="191" t="s">
        <v>82</v>
      </c>
      <c r="AY121" s="19" t="s">
        <v>137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80</v>
      </c>
      <c r="BK121" s="192">
        <f>ROUND(I121*H121,2)</f>
        <v>0</v>
      </c>
      <c r="BL121" s="19" t="s">
        <v>143</v>
      </c>
      <c r="BM121" s="191" t="s">
        <v>903</v>
      </c>
    </row>
    <row r="122" spans="1:65" s="2" customFormat="1" ht="11.25">
      <c r="A122" s="36"/>
      <c r="B122" s="37"/>
      <c r="C122" s="38"/>
      <c r="D122" s="193" t="s">
        <v>150</v>
      </c>
      <c r="E122" s="38"/>
      <c r="F122" s="194" t="s">
        <v>723</v>
      </c>
      <c r="G122" s="38"/>
      <c r="H122" s="38"/>
      <c r="I122" s="195"/>
      <c r="J122" s="38"/>
      <c r="K122" s="38"/>
      <c r="L122" s="41"/>
      <c r="M122" s="196"/>
      <c r="N122" s="197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150</v>
      </c>
      <c r="AU122" s="19" t="s">
        <v>82</v>
      </c>
    </row>
    <row r="123" spans="1:65" s="13" customFormat="1" ht="11.25">
      <c r="B123" s="198"/>
      <c r="C123" s="199"/>
      <c r="D123" s="200" t="s">
        <v>191</v>
      </c>
      <c r="E123" s="201" t="s">
        <v>19</v>
      </c>
      <c r="F123" s="202" t="s">
        <v>904</v>
      </c>
      <c r="G123" s="199"/>
      <c r="H123" s="203">
        <v>84.6</v>
      </c>
      <c r="I123" s="204"/>
      <c r="J123" s="199"/>
      <c r="K123" s="199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191</v>
      </c>
      <c r="AU123" s="209" t="s">
        <v>82</v>
      </c>
      <c r="AV123" s="13" t="s">
        <v>82</v>
      </c>
      <c r="AW123" s="13" t="s">
        <v>35</v>
      </c>
      <c r="AX123" s="13" t="s">
        <v>73</v>
      </c>
      <c r="AY123" s="209" t="s">
        <v>137</v>
      </c>
    </row>
    <row r="124" spans="1:65" s="13" customFormat="1" ht="11.25">
      <c r="B124" s="198"/>
      <c r="C124" s="199"/>
      <c r="D124" s="200" t="s">
        <v>191</v>
      </c>
      <c r="E124" s="201" t="s">
        <v>19</v>
      </c>
      <c r="F124" s="202" t="s">
        <v>905</v>
      </c>
      <c r="G124" s="199"/>
      <c r="H124" s="203">
        <v>28.2</v>
      </c>
      <c r="I124" s="204"/>
      <c r="J124" s="199"/>
      <c r="K124" s="199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191</v>
      </c>
      <c r="AU124" s="209" t="s">
        <v>82</v>
      </c>
      <c r="AV124" s="13" t="s">
        <v>82</v>
      </c>
      <c r="AW124" s="13" t="s">
        <v>35</v>
      </c>
      <c r="AX124" s="13" t="s">
        <v>73</v>
      </c>
      <c r="AY124" s="209" t="s">
        <v>137</v>
      </c>
    </row>
    <row r="125" spans="1:65" s="13" customFormat="1" ht="11.25">
      <c r="B125" s="198"/>
      <c r="C125" s="199"/>
      <c r="D125" s="200" t="s">
        <v>191</v>
      </c>
      <c r="E125" s="201" t="s">
        <v>19</v>
      </c>
      <c r="F125" s="202" t="s">
        <v>906</v>
      </c>
      <c r="G125" s="199"/>
      <c r="H125" s="203">
        <v>4285.3</v>
      </c>
      <c r="I125" s="204"/>
      <c r="J125" s="199"/>
      <c r="K125" s="199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191</v>
      </c>
      <c r="AU125" s="209" t="s">
        <v>82</v>
      </c>
      <c r="AV125" s="13" t="s">
        <v>82</v>
      </c>
      <c r="AW125" s="13" t="s">
        <v>35</v>
      </c>
      <c r="AX125" s="13" t="s">
        <v>73</v>
      </c>
      <c r="AY125" s="209" t="s">
        <v>137</v>
      </c>
    </row>
    <row r="126" spans="1:65" s="13" customFormat="1" ht="11.25">
      <c r="B126" s="198"/>
      <c r="C126" s="199"/>
      <c r="D126" s="200" t="s">
        <v>191</v>
      </c>
      <c r="E126" s="201" t="s">
        <v>19</v>
      </c>
      <c r="F126" s="202" t="s">
        <v>907</v>
      </c>
      <c r="G126" s="199"/>
      <c r="H126" s="203">
        <v>190</v>
      </c>
      <c r="I126" s="204"/>
      <c r="J126" s="199"/>
      <c r="K126" s="199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191</v>
      </c>
      <c r="AU126" s="209" t="s">
        <v>82</v>
      </c>
      <c r="AV126" s="13" t="s">
        <v>82</v>
      </c>
      <c r="AW126" s="13" t="s">
        <v>35</v>
      </c>
      <c r="AX126" s="13" t="s">
        <v>73</v>
      </c>
      <c r="AY126" s="209" t="s">
        <v>137</v>
      </c>
    </row>
    <row r="127" spans="1:65" s="14" customFormat="1" ht="11.25">
      <c r="B127" s="210"/>
      <c r="C127" s="211"/>
      <c r="D127" s="200" t="s">
        <v>191</v>
      </c>
      <c r="E127" s="212" t="s">
        <v>19</v>
      </c>
      <c r="F127" s="213" t="s">
        <v>193</v>
      </c>
      <c r="G127" s="211"/>
      <c r="H127" s="214">
        <v>4588.1000000000004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191</v>
      </c>
      <c r="AU127" s="220" t="s">
        <v>82</v>
      </c>
      <c r="AV127" s="14" t="s">
        <v>143</v>
      </c>
      <c r="AW127" s="14" t="s">
        <v>35</v>
      </c>
      <c r="AX127" s="14" t="s">
        <v>80</v>
      </c>
      <c r="AY127" s="220" t="s">
        <v>137</v>
      </c>
    </row>
    <row r="128" spans="1:65" s="2" customFormat="1" ht="24.2" customHeight="1">
      <c r="A128" s="36"/>
      <c r="B128" s="37"/>
      <c r="C128" s="180" t="s">
        <v>209</v>
      </c>
      <c r="D128" s="180" t="s">
        <v>139</v>
      </c>
      <c r="E128" s="181" t="s">
        <v>728</v>
      </c>
      <c r="F128" s="182" t="s">
        <v>729</v>
      </c>
      <c r="G128" s="183" t="s">
        <v>189</v>
      </c>
      <c r="H128" s="184">
        <v>196.32</v>
      </c>
      <c r="I128" s="185"/>
      <c r="J128" s="186">
        <f>ROUND(I128*H128,2)</f>
        <v>0</v>
      </c>
      <c r="K128" s="182" t="s">
        <v>148</v>
      </c>
      <c r="L128" s="41"/>
      <c r="M128" s="187" t="s">
        <v>19</v>
      </c>
      <c r="N128" s="188" t="s">
        <v>44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143</v>
      </c>
      <c r="AT128" s="191" t="s">
        <v>139</v>
      </c>
      <c r="AU128" s="191" t="s">
        <v>82</v>
      </c>
      <c r="AY128" s="19" t="s">
        <v>137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80</v>
      </c>
      <c r="BK128" s="192">
        <f>ROUND(I128*H128,2)</f>
        <v>0</v>
      </c>
      <c r="BL128" s="19" t="s">
        <v>143</v>
      </c>
      <c r="BM128" s="191" t="s">
        <v>908</v>
      </c>
    </row>
    <row r="129" spans="1:65" s="2" customFormat="1" ht="11.25">
      <c r="A129" s="36"/>
      <c r="B129" s="37"/>
      <c r="C129" s="38"/>
      <c r="D129" s="193" t="s">
        <v>150</v>
      </c>
      <c r="E129" s="38"/>
      <c r="F129" s="194" t="s">
        <v>731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150</v>
      </c>
      <c r="AU129" s="19" t="s">
        <v>82</v>
      </c>
    </row>
    <row r="130" spans="1:65" s="13" customFormat="1" ht="11.25">
      <c r="B130" s="198"/>
      <c r="C130" s="199"/>
      <c r="D130" s="200" t="s">
        <v>191</v>
      </c>
      <c r="E130" s="201" t="s">
        <v>19</v>
      </c>
      <c r="F130" s="202" t="s">
        <v>909</v>
      </c>
      <c r="G130" s="199"/>
      <c r="H130" s="203">
        <v>196.32</v>
      </c>
      <c r="I130" s="204"/>
      <c r="J130" s="199"/>
      <c r="K130" s="199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191</v>
      </c>
      <c r="AU130" s="209" t="s">
        <v>82</v>
      </c>
      <c r="AV130" s="13" t="s">
        <v>82</v>
      </c>
      <c r="AW130" s="13" t="s">
        <v>35</v>
      </c>
      <c r="AX130" s="13" t="s">
        <v>73</v>
      </c>
      <c r="AY130" s="209" t="s">
        <v>137</v>
      </c>
    </row>
    <row r="131" spans="1:65" s="14" customFormat="1" ht="11.25">
      <c r="B131" s="210"/>
      <c r="C131" s="211"/>
      <c r="D131" s="200" t="s">
        <v>191</v>
      </c>
      <c r="E131" s="212" t="s">
        <v>19</v>
      </c>
      <c r="F131" s="213" t="s">
        <v>193</v>
      </c>
      <c r="G131" s="211"/>
      <c r="H131" s="214">
        <v>196.32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191</v>
      </c>
      <c r="AU131" s="220" t="s">
        <v>82</v>
      </c>
      <c r="AV131" s="14" t="s">
        <v>143</v>
      </c>
      <c r="AW131" s="14" t="s">
        <v>35</v>
      </c>
      <c r="AX131" s="14" t="s">
        <v>80</v>
      </c>
      <c r="AY131" s="220" t="s">
        <v>137</v>
      </c>
    </row>
    <row r="132" spans="1:65" s="2" customFormat="1" ht="24.2" customHeight="1">
      <c r="A132" s="36"/>
      <c r="B132" s="37"/>
      <c r="C132" s="180" t="s">
        <v>215</v>
      </c>
      <c r="D132" s="180" t="s">
        <v>139</v>
      </c>
      <c r="E132" s="181" t="s">
        <v>733</v>
      </c>
      <c r="F132" s="182" t="s">
        <v>734</v>
      </c>
      <c r="G132" s="183" t="s">
        <v>189</v>
      </c>
      <c r="H132" s="184">
        <v>72</v>
      </c>
      <c r="I132" s="185"/>
      <c r="J132" s="186">
        <f>ROUND(I132*H132,2)</f>
        <v>0</v>
      </c>
      <c r="K132" s="182" t="s">
        <v>148</v>
      </c>
      <c r="L132" s="41"/>
      <c r="M132" s="187" t="s">
        <v>19</v>
      </c>
      <c r="N132" s="188" t="s">
        <v>44</v>
      </c>
      <c r="O132" s="6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143</v>
      </c>
      <c r="AT132" s="191" t="s">
        <v>139</v>
      </c>
      <c r="AU132" s="191" t="s">
        <v>82</v>
      </c>
      <c r="AY132" s="19" t="s">
        <v>137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80</v>
      </c>
      <c r="BK132" s="192">
        <f>ROUND(I132*H132,2)</f>
        <v>0</v>
      </c>
      <c r="BL132" s="19" t="s">
        <v>143</v>
      </c>
      <c r="BM132" s="191" t="s">
        <v>910</v>
      </c>
    </row>
    <row r="133" spans="1:65" s="2" customFormat="1" ht="11.25">
      <c r="A133" s="36"/>
      <c r="B133" s="37"/>
      <c r="C133" s="38"/>
      <c r="D133" s="193" t="s">
        <v>150</v>
      </c>
      <c r="E133" s="38"/>
      <c r="F133" s="194" t="s">
        <v>736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150</v>
      </c>
      <c r="AU133" s="19" t="s">
        <v>82</v>
      </c>
    </row>
    <row r="134" spans="1:65" s="13" customFormat="1" ht="11.25">
      <c r="B134" s="198"/>
      <c r="C134" s="199"/>
      <c r="D134" s="200" t="s">
        <v>191</v>
      </c>
      <c r="E134" s="201" t="s">
        <v>19</v>
      </c>
      <c r="F134" s="202" t="s">
        <v>911</v>
      </c>
      <c r="G134" s="199"/>
      <c r="H134" s="203">
        <v>72</v>
      </c>
      <c r="I134" s="204"/>
      <c r="J134" s="199"/>
      <c r="K134" s="199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191</v>
      </c>
      <c r="AU134" s="209" t="s">
        <v>82</v>
      </c>
      <c r="AV134" s="13" t="s">
        <v>82</v>
      </c>
      <c r="AW134" s="13" t="s">
        <v>35</v>
      </c>
      <c r="AX134" s="13" t="s">
        <v>80</v>
      </c>
      <c r="AY134" s="209" t="s">
        <v>137</v>
      </c>
    </row>
    <row r="135" spans="1:65" s="2" customFormat="1" ht="24.2" customHeight="1">
      <c r="A135" s="36"/>
      <c r="B135" s="37"/>
      <c r="C135" s="180" t="s">
        <v>8</v>
      </c>
      <c r="D135" s="180" t="s">
        <v>139</v>
      </c>
      <c r="E135" s="181" t="s">
        <v>221</v>
      </c>
      <c r="F135" s="182" t="s">
        <v>222</v>
      </c>
      <c r="G135" s="183" t="s">
        <v>147</v>
      </c>
      <c r="H135" s="184">
        <v>18</v>
      </c>
      <c r="I135" s="185"/>
      <c r="J135" s="186">
        <f>ROUND(I135*H135,2)</f>
        <v>0</v>
      </c>
      <c r="K135" s="182" t="s">
        <v>148</v>
      </c>
      <c r="L135" s="41"/>
      <c r="M135" s="187" t="s">
        <v>19</v>
      </c>
      <c r="N135" s="188" t="s">
        <v>44</v>
      </c>
      <c r="O135" s="6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143</v>
      </c>
      <c r="AT135" s="191" t="s">
        <v>139</v>
      </c>
      <c r="AU135" s="191" t="s">
        <v>82</v>
      </c>
      <c r="AY135" s="19" t="s">
        <v>137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80</v>
      </c>
      <c r="BK135" s="192">
        <f>ROUND(I135*H135,2)</f>
        <v>0</v>
      </c>
      <c r="BL135" s="19" t="s">
        <v>143</v>
      </c>
      <c r="BM135" s="191" t="s">
        <v>912</v>
      </c>
    </row>
    <row r="136" spans="1:65" s="2" customFormat="1" ht="11.25">
      <c r="A136" s="36"/>
      <c r="B136" s="37"/>
      <c r="C136" s="38"/>
      <c r="D136" s="193" t="s">
        <v>150</v>
      </c>
      <c r="E136" s="38"/>
      <c r="F136" s="194" t="s">
        <v>224</v>
      </c>
      <c r="G136" s="38"/>
      <c r="H136" s="38"/>
      <c r="I136" s="195"/>
      <c r="J136" s="38"/>
      <c r="K136" s="38"/>
      <c r="L136" s="41"/>
      <c r="M136" s="196"/>
      <c r="N136" s="197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150</v>
      </c>
      <c r="AU136" s="19" t="s">
        <v>82</v>
      </c>
    </row>
    <row r="137" spans="1:65" s="2" customFormat="1" ht="24.2" customHeight="1">
      <c r="A137" s="36"/>
      <c r="B137" s="37"/>
      <c r="C137" s="180" t="s">
        <v>225</v>
      </c>
      <c r="D137" s="180" t="s">
        <v>139</v>
      </c>
      <c r="E137" s="181" t="s">
        <v>226</v>
      </c>
      <c r="F137" s="182" t="s">
        <v>227</v>
      </c>
      <c r="G137" s="183" t="s">
        <v>147</v>
      </c>
      <c r="H137" s="184">
        <v>14</v>
      </c>
      <c r="I137" s="185"/>
      <c r="J137" s="186">
        <f>ROUND(I137*H137,2)</f>
        <v>0</v>
      </c>
      <c r="K137" s="182" t="s">
        <v>148</v>
      </c>
      <c r="L137" s="41"/>
      <c r="M137" s="187" t="s">
        <v>19</v>
      </c>
      <c r="N137" s="188" t="s">
        <v>44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143</v>
      </c>
      <c r="AT137" s="191" t="s">
        <v>139</v>
      </c>
      <c r="AU137" s="191" t="s">
        <v>82</v>
      </c>
      <c r="AY137" s="19" t="s">
        <v>137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80</v>
      </c>
      <c r="BK137" s="192">
        <f>ROUND(I137*H137,2)</f>
        <v>0</v>
      </c>
      <c r="BL137" s="19" t="s">
        <v>143</v>
      </c>
      <c r="BM137" s="191" t="s">
        <v>913</v>
      </c>
    </row>
    <row r="138" spans="1:65" s="2" customFormat="1" ht="11.25">
      <c r="A138" s="36"/>
      <c r="B138" s="37"/>
      <c r="C138" s="38"/>
      <c r="D138" s="193" t="s">
        <v>150</v>
      </c>
      <c r="E138" s="38"/>
      <c r="F138" s="194" t="s">
        <v>229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150</v>
      </c>
      <c r="AU138" s="19" t="s">
        <v>82</v>
      </c>
    </row>
    <row r="139" spans="1:65" s="2" customFormat="1" ht="24.2" customHeight="1">
      <c r="A139" s="36"/>
      <c r="B139" s="37"/>
      <c r="C139" s="180" t="s">
        <v>230</v>
      </c>
      <c r="D139" s="180" t="s">
        <v>139</v>
      </c>
      <c r="E139" s="181" t="s">
        <v>914</v>
      </c>
      <c r="F139" s="182" t="s">
        <v>915</v>
      </c>
      <c r="G139" s="183" t="s">
        <v>147</v>
      </c>
      <c r="H139" s="184">
        <v>1</v>
      </c>
      <c r="I139" s="185"/>
      <c r="J139" s="186">
        <f>ROUND(I139*H139,2)</f>
        <v>0</v>
      </c>
      <c r="K139" s="182" t="s">
        <v>148</v>
      </c>
      <c r="L139" s="41"/>
      <c r="M139" s="187" t="s">
        <v>19</v>
      </c>
      <c r="N139" s="188" t="s">
        <v>44</v>
      </c>
      <c r="O139" s="6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143</v>
      </c>
      <c r="AT139" s="191" t="s">
        <v>139</v>
      </c>
      <c r="AU139" s="191" t="s">
        <v>82</v>
      </c>
      <c r="AY139" s="19" t="s">
        <v>137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80</v>
      </c>
      <c r="BK139" s="192">
        <f>ROUND(I139*H139,2)</f>
        <v>0</v>
      </c>
      <c r="BL139" s="19" t="s">
        <v>143</v>
      </c>
      <c r="BM139" s="191" t="s">
        <v>916</v>
      </c>
    </row>
    <row r="140" spans="1:65" s="2" customFormat="1" ht="11.25">
      <c r="A140" s="36"/>
      <c r="B140" s="37"/>
      <c r="C140" s="38"/>
      <c r="D140" s="193" t="s">
        <v>150</v>
      </c>
      <c r="E140" s="38"/>
      <c r="F140" s="194" t="s">
        <v>917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150</v>
      </c>
      <c r="AU140" s="19" t="s">
        <v>82</v>
      </c>
    </row>
    <row r="141" spans="1:65" s="2" customFormat="1" ht="24.2" customHeight="1">
      <c r="A141" s="36"/>
      <c r="B141" s="37"/>
      <c r="C141" s="180" t="s">
        <v>235</v>
      </c>
      <c r="D141" s="180" t="s">
        <v>139</v>
      </c>
      <c r="E141" s="181" t="s">
        <v>231</v>
      </c>
      <c r="F141" s="182" t="s">
        <v>232</v>
      </c>
      <c r="G141" s="183" t="s">
        <v>147</v>
      </c>
      <c r="H141" s="184">
        <v>18</v>
      </c>
      <c r="I141" s="185"/>
      <c r="J141" s="186">
        <f>ROUND(I141*H141,2)</f>
        <v>0</v>
      </c>
      <c r="K141" s="182" t="s">
        <v>148</v>
      </c>
      <c r="L141" s="41"/>
      <c r="M141" s="187" t="s">
        <v>19</v>
      </c>
      <c r="N141" s="188" t="s">
        <v>44</v>
      </c>
      <c r="O141" s="6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143</v>
      </c>
      <c r="AT141" s="191" t="s">
        <v>139</v>
      </c>
      <c r="AU141" s="191" t="s">
        <v>82</v>
      </c>
      <c r="AY141" s="19" t="s">
        <v>137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80</v>
      </c>
      <c r="BK141" s="192">
        <f>ROUND(I141*H141,2)</f>
        <v>0</v>
      </c>
      <c r="BL141" s="19" t="s">
        <v>143</v>
      </c>
      <c r="BM141" s="191" t="s">
        <v>918</v>
      </c>
    </row>
    <row r="142" spans="1:65" s="2" customFormat="1" ht="11.25">
      <c r="A142" s="36"/>
      <c r="B142" s="37"/>
      <c r="C142" s="38"/>
      <c r="D142" s="193" t="s">
        <v>150</v>
      </c>
      <c r="E142" s="38"/>
      <c r="F142" s="194" t="s">
        <v>234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150</v>
      </c>
      <c r="AU142" s="19" t="s">
        <v>82</v>
      </c>
    </row>
    <row r="143" spans="1:65" s="2" customFormat="1" ht="24.2" customHeight="1">
      <c r="A143" s="36"/>
      <c r="B143" s="37"/>
      <c r="C143" s="180" t="s">
        <v>240</v>
      </c>
      <c r="D143" s="180" t="s">
        <v>139</v>
      </c>
      <c r="E143" s="181" t="s">
        <v>236</v>
      </c>
      <c r="F143" s="182" t="s">
        <v>237</v>
      </c>
      <c r="G143" s="183" t="s">
        <v>147</v>
      </c>
      <c r="H143" s="184">
        <v>14</v>
      </c>
      <c r="I143" s="185"/>
      <c r="J143" s="186">
        <f>ROUND(I143*H143,2)</f>
        <v>0</v>
      </c>
      <c r="K143" s="182" t="s">
        <v>148</v>
      </c>
      <c r="L143" s="41"/>
      <c r="M143" s="187" t="s">
        <v>19</v>
      </c>
      <c r="N143" s="188" t="s">
        <v>44</v>
      </c>
      <c r="O143" s="6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143</v>
      </c>
      <c r="AT143" s="191" t="s">
        <v>139</v>
      </c>
      <c r="AU143" s="191" t="s">
        <v>82</v>
      </c>
      <c r="AY143" s="19" t="s">
        <v>137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80</v>
      </c>
      <c r="BK143" s="192">
        <f>ROUND(I143*H143,2)</f>
        <v>0</v>
      </c>
      <c r="BL143" s="19" t="s">
        <v>143</v>
      </c>
      <c r="BM143" s="191" t="s">
        <v>919</v>
      </c>
    </row>
    <row r="144" spans="1:65" s="2" customFormat="1" ht="11.25">
      <c r="A144" s="36"/>
      <c r="B144" s="37"/>
      <c r="C144" s="38"/>
      <c r="D144" s="193" t="s">
        <v>150</v>
      </c>
      <c r="E144" s="38"/>
      <c r="F144" s="194" t="s">
        <v>239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150</v>
      </c>
      <c r="AU144" s="19" t="s">
        <v>82</v>
      </c>
    </row>
    <row r="145" spans="1:65" s="2" customFormat="1" ht="24.2" customHeight="1">
      <c r="A145" s="36"/>
      <c r="B145" s="37"/>
      <c r="C145" s="180" t="s">
        <v>246</v>
      </c>
      <c r="D145" s="180" t="s">
        <v>139</v>
      </c>
      <c r="E145" s="181" t="s">
        <v>920</v>
      </c>
      <c r="F145" s="182" t="s">
        <v>921</v>
      </c>
      <c r="G145" s="183" t="s">
        <v>147</v>
      </c>
      <c r="H145" s="184">
        <v>1</v>
      </c>
      <c r="I145" s="185"/>
      <c r="J145" s="186">
        <f>ROUND(I145*H145,2)</f>
        <v>0</v>
      </c>
      <c r="K145" s="182" t="s">
        <v>148</v>
      </c>
      <c r="L145" s="41"/>
      <c r="M145" s="187" t="s">
        <v>19</v>
      </c>
      <c r="N145" s="188" t="s">
        <v>44</v>
      </c>
      <c r="O145" s="66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143</v>
      </c>
      <c r="AT145" s="191" t="s">
        <v>139</v>
      </c>
      <c r="AU145" s="191" t="s">
        <v>82</v>
      </c>
      <c r="AY145" s="19" t="s">
        <v>137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80</v>
      </c>
      <c r="BK145" s="192">
        <f>ROUND(I145*H145,2)</f>
        <v>0</v>
      </c>
      <c r="BL145" s="19" t="s">
        <v>143</v>
      </c>
      <c r="BM145" s="191" t="s">
        <v>922</v>
      </c>
    </row>
    <row r="146" spans="1:65" s="2" customFormat="1" ht="11.25">
      <c r="A146" s="36"/>
      <c r="B146" s="37"/>
      <c r="C146" s="38"/>
      <c r="D146" s="193" t="s">
        <v>150</v>
      </c>
      <c r="E146" s="38"/>
      <c r="F146" s="194" t="s">
        <v>923</v>
      </c>
      <c r="G146" s="38"/>
      <c r="H146" s="38"/>
      <c r="I146" s="195"/>
      <c r="J146" s="38"/>
      <c r="K146" s="38"/>
      <c r="L146" s="41"/>
      <c r="M146" s="196"/>
      <c r="N146" s="197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150</v>
      </c>
      <c r="AU146" s="19" t="s">
        <v>82</v>
      </c>
    </row>
    <row r="147" spans="1:65" s="2" customFormat="1" ht="37.9" customHeight="1">
      <c r="A147" s="36"/>
      <c r="B147" s="37"/>
      <c r="C147" s="180" t="s">
        <v>7</v>
      </c>
      <c r="D147" s="180" t="s">
        <v>139</v>
      </c>
      <c r="E147" s="181" t="s">
        <v>241</v>
      </c>
      <c r="F147" s="182" t="s">
        <v>242</v>
      </c>
      <c r="G147" s="183" t="s">
        <v>189</v>
      </c>
      <c r="H147" s="184">
        <v>4359.22</v>
      </c>
      <c r="I147" s="185"/>
      <c r="J147" s="186">
        <f>ROUND(I147*H147,2)</f>
        <v>0</v>
      </c>
      <c r="K147" s="182" t="s">
        <v>148</v>
      </c>
      <c r="L147" s="41"/>
      <c r="M147" s="187" t="s">
        <v>19</v>
      </c>
      <c r="N147" s="188" t="s">
        <v>44</v>
      </c>
      <c r="O147" s="66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143</v>
      </c>
      <c r="AT147" s="191" t="s">
        <v>139</v>
      </c>
      <c r="AU147" s="191" t="s">
        <v>82</v>
      </c>
      <c r="AY147" s="19" t="s">
        <v>137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9" t="s">
        <v>80</v>
      </c>
      <c r="BK147" s="192">
        <f>ROUND(I147*H147,2)</f>
        <v>0</v>
      </c>
      <c r="BL147" s="19" t="s">
        <v>143</v>
      </c>
      <c r="BM147" s="191" t="s">
        <v>924</v>
      </c>
    </row>
    <row r="148" spans="1:65" s="2" customFormat="1" ht="11.25">
      <c r="A148" s="36"/>
      <c r="B148" s="37"/>
      <c r="C148" s="38"/>
      <c r="D148" s="193" t="s">
        <v>150</v>
      </c>
      <c r="E148" s="38"/>
      <c r="F148" s="194" t="s">
        <v>244</v>
      </c>
      <c r="G148" s="38"/>
      <c r="H148" s="38"/>
      <c r="I148" s="195"/>
      <c r="J148" s="38"/>
      <c r="K148" s="38"/>
      <c r="L148" s="41"/>
      <c r="M148" s="196"/>
      <c r="N148" s="197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150</v>
      </c>
      <c r="AU148" s="19" t="s">
        <v>82</v>
      </c>
    </row>
    <row r="149" spans="1:65" s="13" customFormat="1" ht="11.25">
      <c r="B149" s="198"/>
      <c r="C149" s="199"/>
      <c r="D149" s="200" t="s">
        <v>191</v>
      </c>
      <c r="E149" s="201" t="s">
        <v>19</v>
      </c>
      <c r="F149" s="202" t="s">
        <v>925</v>
      </c>
      <c r="G149" s="199"/>
      <c r="H149" s="203">
        <v>4359.22</v>
      </c>
      <c r="I149" s="204"/>
      <c r="J149" s="199"/>
      <c r="K149" s="199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191</v>
      </c>
      <c r="AU149" s="209" t="s">
        <v>82</v>
      </c>
      <c r="AV149" s="13" t="s">
        <v>82</v>
      </c>
      <c r="AW149" s="13" t="s">
        <v>35</v>
      </c>
      <c r="AX149" s="13" t="s">
        <v>80</v>
      </c>
      <c r="AY149" s="209" t="s">
        <v>137</v>
      </c>
    </row>
    <row r="150" spans="1:65" s="2" customFormat="1" ht="37.9" customHeight="1">
      <c r="A150" s="36"/>
      <c r="B150" s="37"/>
      <c r="C150" s="180" t="s">
        <v>256</v>
      </c>
      <c r="D150" s="180" t="s">
        <v>139</v>
      </c>
      <c r="E150" s="181" t="s">
        <v>247</v>
      </c>
      <c r="F150" s="182" t="s">
        <v>248</v>
      </c>
      <c r="G150" s="183" t="s">
        <v>189</v>
      </c>
      <c r="H150" s="184">
        <v>30514.54</v>
      </c>
      <c r="I150" s="185"/>
      <c r="J150" s="186">
        <f>ROUND(I150*H150,2)</f>
        <v>0</v>
      </c>
      <c r="K150" s="182" t="s">
        <v>148</v>
      </c>
      <c r="L150" s="41"/>
      <c r="M150" s="187" t="s">
        <v>19</v>
      </c>
      <c r="N150" s="188" t="s">
        <v>44</v>
      </c>
      <c r="O150" s="66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143</v>
      </c>
      <c r="AT150" s="191" t="s">
        <v>139</v>
      </c>
      <c r="AU150" s="191" t="s">
        <v>82</v>
      </c>
      <c r="AY150" s="19" t="s">
        <v>137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80</v>
      </c>
      <c r="BK150" s="192">
        <f>ROUND(I150*H150,2)</f>
        <v>0</v>
      </c>
      <c r="BL150" s="19" t="s">
        <v>143</v>
      </c>
      <c r="BM150" s="191" t="s">
        <v>926</v>
      </c>
    </row>
    <row r="151" spans="1:65" s="2" customFormat="1" ht="11.25">
      <c r="A151" s="36"/>
      <c r="B151" s="37"/>
      <c r="C151" s="38"/>
      <c r="D151" s="193" t="s">
        <v>150</v>
      </c>
      <c r="E151" s="38"/>
      <c r="F151" s="194" t="s">
        <v>250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150</v>
      </c>
      <c r="AU151" s="19" t="s">
        <v>82</v>
      </c>
    </row>
    <row r="152" spans="1:65" s="13" customFormat="1" ht="11.25">
      <c r="B152" s="198"/>
      <c r="C152" s="199"/>
      <c r="D152" s="200" t="s">
        <v>191</v>
      </c>
      <c r="E152" s="201" t="s">
        <v>19</v>
      </c>
      <c r="F152" s="202" t="s">
        <v>927</v>
      </c>
      <c r="G152" s="199"/>
      <c r="H152" s="203">
        <v>30514.54</v>
      </c>
      <c r="I152" s="204"/>
      <c r="J152" s="199"/>
      <c r="K152" s="199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191</v>
      </c>
      <c r="AU152" s="209" t="s">
        <v>82</v>
      </c>
      <c r="AV152" s="13" t="s">
        <v>82</v>
      </c>
      <c r="AW152" s="13" t="s">
        <v>35</v>
      </c>
      <c r="AX152" s="13" t="s">
        <v>80</v>
      </c>
      <c r="AY152" s="209" t="s">
        <v>137</v>
      </c>
    </row>
    <row r="153" spans="1:65" s="2" customFormat="1" ht="24.2" customHeight="1">
      <c r="A153" s="36"/>
      <c r="B153" s="37"/>
      <c r="C153" s="180" t="s">
        <v>261</v>
      </c>
      <c r="D153" s="180" t="s">
        <v>139</v>
      </c>
      <c r="E153" s="181" t="s">
        <v>252</v>
      </c>
      <c r="F153" s="182" t="s">
        <v>253</v>
      </c>
      <c r="G153" s="183" t="s">
        <v>189</v>
      </c>
      <c r="H153" s="184">
        <v>4359.22</v>
      </c>
      <c r="I153" s="185"/>
      <c r="J153" s="186">
        <f>ROUND(I153*H153,2)</f>
        <v>0</v>
      </c>
      <c r="K153" s="182" t="s">
        <v>148</v>
      </c>
      <c r="L153" s="41"/>
      <c r="M153" s="187" t="s">
        <v>19</v>
      </c>
      <c r="N153" s="188" t="s">
        <v>44</v>
      </c>
      <c r="O153" s="66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143</v>
      </c>
      <c r="AT153" s="191" t="s">
        <v>139</v>
      </c>
      <c r="AU153" s="191" t="s">
        <v>82</v>
      </c>
      <c r="AY153" s="19" t="s">
        <v>137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9" t="s">
        <v>80</v>
      </c>
      <c r="BK153" s="192">
        <f>ROUND(I153*H153,2)</f>
        <v>0</v>
      </c>
      <c r="BL153" s="19" t="s">
        <v>143</v>
      </c>
      <c r="BM153" s="191" t="s">
        <v>928</v>
      </c>
    </row>
    <row r="154" spans="1:65" s="2" customFormat="1" ht="11.25">
      <c r="A154" s="36"/>
      <c r="B154" s="37"/>
      <c r="C154" s="38"/>
      <c r="D154" s="193" t="s">
        <v>150</v>
      </c>
      <c r="E154" s="38"/>
      <c r="F154" s="194" t="s">
        <v>255</v>
      </c>
      <c r="G154" s="38"/>
      <c r="H154" s="38"/>
      <c r="I154" s="195"/>
      <c r="J154" s="38"/>
      <c r="K154" s="38"/>
      <c r="L154" s="41"/>
      <c r="M154" s="196"/>
      <c r="N154" s="197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150</v>
      </c>
      <c r="AU154" s="19" t="s">
        <v>82</v>
      </c>
    </row>
    <row r="155" spans="1:65" s="2" customFormat="1" ht="24.2" customHeight="1">
      <c r="A155" s="36"/>
      <c r="B155" s="37"/>
      <c r="C155" s="180" t="s">
        <v>268</v>
      </c>
      <c r="D155" s="180" t="s">
        <v>139</v>
      </c>
      <c r="E155" s="181" t="s">
        <v>262</v>
      </c>
      <c r="F155" s="182" t="s">
        <v>263</v>
      </c>
      <c r="G155" s="183" t="s">
        <v>142</v>
      </c>
      <c r="H155" s="184">
        <v>4387.6000000000004</v>
      </c>
      <c r="I155" s="185"/>
      <c r="J155" s="186">
        <f>ROUND(I155*H155,2)</f>
        <v>0</v>
      </c>
      <c r="K155" s="182" t="s">
        <v>148</v>
      </c>
      <c r="L155" s="41"/>
      <c r="M155" s="187" t="s">
        <v>19</v>
      </c>
      <c r="N155" s="188" t="s">
        <v>44</v>
      </c>
      <c r="O155" s="66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143</v>
      </c>
      <c r="AT155" s="191" t="s">
        <v>139</v>
      </c>
      <c r="AU155" s="191" t="s">
        <v>82</v>
      </c>
      <c r="AY155" s="19" t="s">
        <v>137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80</v>
      </c>
      <c r="BK155" s="192">
        <f>ROUND(I155*H155,2)</f>
        <v>0</v>
      </c>
      <c r="BL155" s="19" t="s">
        <v>143</v>
      </c>
      <c r="BM155" s="191" t="s">
        <v>929</v>
      </c>
    </row>
    <row r="156" spans="1:65" s="2" customFormat="1" ht="11.25">
      <c r="A156" s="36"/>
      <c r="B156" s="37"/>
      <c r="C156" s="38"/>
      <c r="D156" s="193" t="s">
        <v>150</v>
      </c>
      <c r="E156" s="38"/>
      <c r="F156" s="194" t="s">
        <v>265</v>
      </c>
      <c r="G156" s="38"/>
      <c r="H156" s="38"/>
      <c r="I156" s="195"/>
      <c r="J156" s="38"/>
      <c r="K156" s="38"/>
      <c r="L156" s="41"/>
      <c r="M156" s="196"/>
      <c r="N156" s="197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150</v>
      </c>
      <c r="AU156" s="19" t="s">
        <v>82</v>
      </c>
    </row>
    <row r="157" spans="1:65" s="13" customFormat="1" ht="11.25">
      <c r="B157" s="198"/>
      <c r="C157" s="199"/>
      <c r="D157" s="200" t="s">
        <v>191</v>
      </c>
      <c r="E157" s="201" t="s">
        <v>19</v>
      </c>
      <c r="F157" s="202" t="s">
        <v>930</v>
      </c>
      <c r="G157" s="199"/>
      <c r="H157" s="203">
        <v>1408.8</v>
      </c>
      <c r="I157" s="204"/>
      <c r="J157" s="199"/>
      <c r="K157" s="199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191</v>
      </c>
      <c r="AU157" s="209" t="s">
        <v>82</v>
      </c>
      <c r="AV157" s="13" t="s">
        <v>82</v>
      </c>
      <c r="AW157" s="13" t="s">
        <v>35</v>
      </c>
      <c r="AX157" s="13" t="s">
        <v>73</v>
      </c>
      <c r="AY157" s="209" t="s">
        <v>137</v>
      </c>
    </row>
    <row r="158" spans="1:65" s="13" customFormat="1" ht="11.25">
      <c r="B158" s="198"/>
      <c r="C158" s="199"/>
      <c r="D158" s="200" t="s">
        <v>191</v>
      </c>
      <c r="E158" s="201" t="s">
        <v>19</v>
      </c>
      <c r="F158" s="202" t="s">
        <v>931</v>
      </c>
      <c r="G158" s="199"/>
      <c r="H158" s="203">
        <v>2978.8</v>
      </c>
      <c r="I158" s="204"/>
      <c r="J158" s="199"/>
      <c r="K158" s="199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191</v>
      </c>
      <c r="AU158" s="209" t="s">
        <v>82</v>
      </c>
      <c r="AV158" s="13" t="s">
        <v>82</v>
      </c>
      <c r="AW158" s="13" t="s">
        <v>35</v>
      </c>
      <c r="AX158" s="13" t="s">
        <v>73</v>
      </c>
      <c r="AY158" s="209" t="s">
        <v>137</v>
      </c>
    </row>
    <row r="159" spans="1:65" s="14" customFormat="1" ht="11.25">
      <c r="B159" s="210"/>
      <c r="C159" s="211"/>
      <c r="D159" s="200" t="s">
        <v>191</v>
      </c>
      <c r="E159" s="212" t="s">
        <v>19</v>
      </c>
      <c r="F159" s="213" t="s">
        <v>193</v>
      </c>
      <c r="G159" s="211"/>
      <c r="H159" s="214">
        <v>4387.6000000000004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191</v>
      </c>
      <c r="AU159" s="220" t="s">
        <v>82</v>
      </c>
      <c r="AV159" s="14" t="s">
        <v>143</v>
      </c>
      <c r="AW159" s="14" t="s">
        <v>35</v>
      </c>
      <c r="AX159" s="14" t="s">
        <v>80</v>
      </c>
      <c r="AY159" s="220" t="s">
        <v>137</v>
      </c>
    </row>
    <row r="160" spans="1:65" s="2" customFormat="1" ht="16.5" customHeight="1">
      <c r="A160" s="36"/>
      <c r="B160" s="37"/>
      <c r="C160" s="221" t="s">
        <v>275</v>
      </c>
      <c r="D160" s="221" t="s">
        <v>269</v>
      </c>
      <c r="E160" s="222" t="s">
        <v>270</v>
      </c>
      <c r="F160" s="223" t="s">
        <v>271</v>
      </c>
      <c r="G160" s="224" t="s">
        <v>272</v>
      </c>
      <c r="H160" s="225">
        <v>109.69</v>
      </c>
      <c r="I160" s="226"/>
      <c r="J160" s="227">
        <f>ROUND(I160*H160,2)</f>
        <v>0</v>
      </c>
      <c r="K160" s="223" t="s">
        <v>148</v>
      </c>
      <c r="L160" s="228"/>
      <c r="M160" s="229" t="s">
        <v>19</v>
      </c>
      <c r="N160" s="230" t="s">
        <v>44</v>
      </c>
      <c r="O160" s="66"/>
      <c r="P160" s="189">
        <f>O160*H160</f>
        <v>0</v>
      </c>
      <c r="Q160" s="189">
        <v>1E-3</v>
      </c>
      <c r="R160" s="189">
        <f>Q160*H160</f>
        <v>0.10969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174</v>
      </c>
      <c r="AT160" s="191" t="s">
        <v>269</v>
      </c>
      <c r="AU160" s="191" t="s">
        <v>82</v>
      </c>
      <c r="AY160" s="19" t="s">
        <v>137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80</v>
      </c>
      <c r="BK160" s="192">
        <f>ROUND(I160*H160,2)</f>
        <v>0</v>
      </c>
      <c r="BL160" s="19" t="s">
        <v>143</v>
      </c>
      <c r="BM160" s="191" t="s">
        <v>932</v>
      </c>
    </row>
    <row r="161" spans="1:65" s="13" customFormat="1" ht="11.25">
      <c r="B161" s="198"/>
      <c r="C161" s="199"/>
      <c r="D161" s="200" t="s">
        <v>191</v>
      </c>
      <c r="E161" s="199"/>
      <c r="F161" s="202" t="s">
        <v>933</v>
      </c>
      <c r="G161" s="199"/>
      <c r="H161" s="203">
        <v>109.69</v>
      </c>
      <c r="I161" s="204"/>
      <c r="J161" s="199"/>
      <c r="K161" s="199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191</v>
      </c>
      <c r="AU161" s="209" t="s">
        <v>82</v>
      </c>
      <c r="AV161" s="13" t="s">
        <v>82</v>
      </c>
      <c r="AW161" s="13" t="s">
        <v>4</v>
      </c>
      <c r="AX161" s="13" t="s">
        <v>80</v>
      </c>
      <c r="AY161" s="209" t="s">
        <v>137</v>
      </c>
    </row>
    <row r="162" spans="1:65" s="2" customFormat="1" ht="21.75" customHeight="1">
      <c r="A162" s="36"/>
      <c r="B162" s="37"/>
      <c r="C162" s="180" t="s">
        <v>283</v>
      </c>
      <c r="D162" s="180" t="s">
        <v>139</v>
      </c>
      <c r="E162" s="181" t="s">
        <v>276</v>
      </c>
      <c r="F162" s="182" t="s">
        <v>277</v>
      </c>
      <c r="G162" s="183" t="s">
        <v>142</v>
      </c>
      <c r="H162" s="184">
        <v>6349.7</v>
      </c>
      <c r="I162" s="185"/>
      <c r="J162" s="186">
        <f>ROUND(I162*H162,2)</f>
        <v>0</v>
      </c>
      <c r="K162" s="182" t="s">
        <v>148</v>
      </c>
      <c r="L162" s="41"/>
      <c r="M162" s="187" t="s">
        <v>19</v>
      </c>
      <c r="N162" s="188" t="s">
        <v>44</v>
      </c>
      <c r="O162" s="66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143</v>
      </c>
      <c r="AT162" s="191" t="s">
        <v>139</v>
      </c>
      <c r="AU162" s="191" t="s">
        <v>82</v>
      </c>
      <c r="AY162" s="19" t="s">
        <v>137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80</v>
      </c>
      <c r="BK162" s="192">
        <f>ROUND(I162*H162,2)</f>
        <v>0</v>
      </c>
      <c r="BL162" s="19" t="s">
        <v>143</v>
      </c>
      <c r="BM162" s="191" t="s">
        <v>934</v>
      </c>
    </row>
    <row r="163" spans="1:65" s="2" customFormat="1" ht="11.25">
      <c r="A163" s="36"/>
      <c r="B163" s="37"/>
      <c r="C163" s="38"/>
      <c r="D163" s="193" t="s">
        <v>150</v>
      </c>
      <c r="E163" s="38"/>
      <c r="F163" s="194" t="s">
        <v>279</v>
      </c>
      <c r="G163" s="38"/>
      <c r="H163" s="38"/>
      <c r="I163" s="195"/>
      <c r="J163" s="38"/>
      <c r="K163" s="38"/>
      <c r="L163" s="41"/>
      <c r="M163" s="196"/>
      <c r="N163" s="197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150</v>
      </c>
      <c r="AU163" s="19" t="s">
        <v>82</v>
      </c>
    </row>
    <row r="164" spans="1:65" s="13" customFormat="1" ht="11.25">
      <c r="B164" s="198"/>
      <c r="C164" s="199"/>
      <c r="D164" s="200" t="s">
        <v>191</v>
      </c>
      <c r="E164" s="201" t="s">
        <v>19</v>
      </c>
      <c r="F164" s="202" t="s">
        <v>935</v>
      </c>
      <c r="G164" s="199"/>
      <c r="H164" s="203">
        <v>6109.7</v>
      </c>
      <c r="I164" s="204"/>
      <c r="J164" s="199"/>
      <c r="K164" s="199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191</v>
      </c>
      <c r="AU164" s="209" t="s">
        <v>82</v>
      </c>
      <c r="AV164" s="13" t="s">
        <v>82</v>
      </c>
      <c r="AW164" s="13" t="s">
        <v>35</v>
      </c>
      <c r="AX164" s="13" t="s">
        <v>73</v>
      </c>
      <c r="AY164" s="209" t="s">
        <v>137</v>
      </c>
    </row>
    <row r="165" spans="1:65" s="13" customFormat="1" ht="11.25">
      <c r="B165" s="198"/>
      <c r="C165" s="199"/>
      <c r="D165" s="200" t="s">
        <v>191</v>
      </c>
      <c r="E165" s="201" t="s">
        <v>19</v>
      </c>
      <c r="F165" s="202" t="s">
        <v>936</v>
      </c>
      <c r="G165" s="199"/>
      <c r="H165" s="203">
        <v>60</v>
      </c>
      <c r="I165" s="204"/>
      <c r="J165" s="199"/>
      <c r="K165" s="199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191</v>
      </c>
      <c r="AU165" s="209" t="s">
        <v>82</v>
      </c>
      <c r="AV165" s="13" t="s">
        <v>82</v>
      </c>
      <c r="AW165" s="13" t="s">
        <v>35</v>
      </c>
      <c r="AX165" s="13" t="s">
        <v>73</v>
      </c>
      <c r="AY165" s="209" t="s">
        <v>137</v>
      </c>
    </row>
    <row r="166" spans="1:65" s="13" customFormat="1" ht="11.25">
      <c r="B166" s="198"/>
      <c r="C166" s="199"/>
      <c r="D166" s="200" t="s">
        <v>191</v>
      </c>
      <c r="E166" s="201" t="s">
        <v>19</v>
      </c>
      <c r="F166" s="202" t="s">
        <v>937</v>
      </c>
      <c r="G166" s="199"/>
      <c r="H166" s="203">
        <v>180</v>
      </c>
      <c r="I166" s="204"/>
      <c r="J166" s="199"/>
      <c r="K166" s="199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191</v>
      </c>
      <c r="AU166" s="209" t="s">
        <v>82</v>
      </c>
      <c r="AV166" s="13" t="s">
        <v>82</v>
      </c>
      <c r="AW166" s="13" t="s">
        <v>35</v>
      </c>
      <c r="AX166" s="13" t="s">
        <v>73</v>
      </c>
      <c r="AY166" s="209" t="s">
        <v>137</v>
      </c>
    </row>
    <row r="167" spans="1:65" s="14" customFormat="1" ht="11.25">
      <c r="B167" s="210"/>
      <c r="C167" s="211"/>
      <c r="D167" s="200" t="s">
        <v>191</v>
      </c>
      <c r="E167" s="212" t="s">
        <v>19</v>
      </c>
      <c r="F167" s="213" t="s">
        <v>193</v>
      </c>
      <c r="G167" s="211"/>
      <c r="H167" s="214">
        <v>6349.7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191</v>
      </c>
      <c r="AU167" s="220" t="s">
        <v>82</v>
      </c>
      <c r="AV167" s="14" t="s">
        <v>143</v>
      </c>
      <c r="AW167" s="14" t="s">
        <v>35</v>
      </c>
      <c r="AX167" s="14" t="s">
        <v>80</v>
      </c>
      <c r="AY167" s="220" t="s">
        <v>137</v>
      </c>
    </row>
    <row r="168" spans="1:65" s="2" customFormat="1" ht="24.2" customHeight="1">
      <c r="A168" s="36"/>
      <c r="B168" s="37"/>
      <c r="C168" s="180" t="s">
        <v>288</v>
      </c>
      <c r="D168" s="180" t="s">
        <v>139</v>
      </c>
      <c r="E168" s="181" t="s">
        <v>284</v>
      </c>
      <c r="F168" s="182" t="s">
        <v>285</v>
      </c>
      <c r="G168" s="183" t="s">
        <v>142</v>
      </c>
      <c r="H168" s="184">
        <v>2978.8</v>
      </c>
      <c r="I168" s="185"/>
      <c r="J168" s="186">
        <f>ROUND(I168*H168,2)</f>
        <v>0</v>
      </c>
      <c r="K168" s="182" t="s">
        <v>148</v>
      </c>
      <c r="L168" s="41"/>
      <c r="M168" s="187" t="s">
        <v>19</v>
      </c>
      <c r="N168" s="188" t="s">
        <v>44</v>
      </c>
      <c r="O168" s="66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143</v>
      </c>
      <c r="AT168" s="191" t="s">
        <v>139</v>
      </c>
      <c r="AU168" s="191" t="s">
        <v>82</v>
      </c>
      <c r="AY168" s="19" t="s">
        <v>137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80</v>
      </c>
      <c r="BK168" s="192">
        <f>ROUND(I168*H168,2)</f>
        <v>0</v>
      </c>
      <c r="BL168" s="19" t="s">
        <v>143</v>
      </c>
      <c r="BM168" s="191" t="s">
        <v>938</v>
      </c>
    </row>
    <row r="169" spans="1:65" s="2" customFormat="1" ht="11.25">
      <c r="A169" s="36"/>
      <c r="B169" s="37"/>
      <c r="C169" s="38"/>
      <c r="D169" s="193" t="s">
        <v>150</v>
      </c>
      <c r="E169" s="38"/>
      <c r="F169" s="194" t="s">
        <v>287</v>
      </c>
      <c r="G169" s="38"/>
      <c r="H169" s="38"/>
      <c r="I169" s="195"/>
      <c r="J169" s="38"/>
      <c r="K169" s="38"/>
      <c r="L169" s="41"/>
      <c r="M169" s="196"/>
      <c r="N169" s="197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150</v>
      </c>
      <c r="AU169" s="19" t="s">
        <v>82</v>
      </c>
    </row>
    <row r="170" spans="1:65" s="2" customFormat="1" ht="24.2" customHeight="1">
      <c r="A170" s="36"/>
      <c r="B170" s="37"/>
      <c r="C170" s="180" t="s">
        <v>293</v>
      </c>
      <c r="D170" s="180" t="s">
        <v>139</v>
      </c>
      <c r="E170" s="181" t="s">
        <v>289</v>
      </c>
      <c r="F170" s="182" t="s">
        <v>290</v>
      </c>
      <c r="G170" s="183" t="s">
        <v>142</v>
      </c>
      <c r="H170" s="184">
        <v>1408.8</v>
      </c>
      <c r="I170" s="185"/>
      <c r="J170" s="186">
        <f>ROUND(I170*H170,2)</f>
        <v>0</v>
      </c>
      <c r="K170" s="182" t="s">
        <v>148</v>
      </c>
      <c r="L170" s="41"/>
      <c r="M170" s="187" t="s">
        <v>19</v>
      </c>
      <c r="N170" s="188" t="s">
        <v>44</v>
      </c>
      <c r="O170" s="66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143</v>
      </c>
      <c r="AT170" s="191" t="s">
        <v>139</v>
      </c>
      <c r="AU170" s="191" t="s">
        <v>82</v>
      </c>
      <c r="AY170" s="19" t="s">
        <v>137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80</v>
      </c>
      <c r="BK170" s="192">
        <f>ROUND(I170*H170,2)</f>
        <v>0</v>
      </c>
      <c r="BL170" s="19" t="s">
        <v>143</v>
      </c>
      <c r="BM170" s="191" t="s">
        <v>939</v>
      </c>
    </row>
    <row r="171" spans="1:65" s="2" customFormat="1" ht="11.25">
      <c r="A171" s="36"/>
      <c r="B171" s="37"/>
      <c r="C171" s="38"/>
      <c r="D171" s="193" t="s">
        <v>150</v>
      </c>
      <c r="E171" s="38"/>
      <c r="F171" s="194" t="s">
        <v>292</v>
      </c>
      <c r="G171" s="38"/>
      <c r="H171" s="38"/>
      <c r="I171" s="195"/>
      <c r="J171" s="38"/>
      <c r="K171" s="38"/>
      <c r="L171" s="41"/>
      <c r="M171" s="196"/>
      <c r="N171" s="197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150</v>
      </c>
      <c r="AU171" s="19" t="s">
        <v>82</v>
      </c>
    </row>
    <row r="172" spans="1:65" s="2" customFormat="1" ht="21.75" customHeight="1">
      <c r="A172" s="36"/>
      <c r="B172" s="37"/>
      <c r="C172" s="180" t="s">
        <v>298</v>
      </c>
      <c r="D172" s="180" t="s">
        <v>139</v>
      </c>
      <c r="E172" s="181" t="s">
        <v>294</v>
      </c>
      <c r="F172" s="182" t="s">
        <v>295</v>
      </c>
      <c r="G172" s="183" t="s">
        <v>171</v>
      </c>
      <c r="H172" s="184">
        <v>250</v>
      </c>
      <c r="I172" s="185"/>
      <c r="J172" s="186">
        <f>ROUND(I172*H172,2)</f>
        <v>0</v>
      </c>
      <c r="K172" s="182" t="s">
        <v>148</v>
      </c>
      <c r="L172" s="41"/>
      <c r="M172" s="187" t="s">
        <v>19</v>
      </c>
      <c r="N172" s="188" t="s">
        <v>44</v>
      </c>
      <c r="O172" s="66"/>
      <c r="P172" s="189">
        <f>O172*H172</f>
        <v>0</v>
      </c>
      <c r="Q172" s="189">
        <v>1.125E-2</v>
      </c>
      <c r="R172" s="189">
        <f>Q172*H172</f>
        <v>2.8125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143</v>
      </c>
      <c r="AT172" s="191" t="s">
        <v>139</v>
      </c>
      <c r="AU172" s="191" t="s">
        <v>82</v>
      </c>
      <c r="AY172" s="19" t="s">
        <v>137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80</v>
      </c>
      <c r="BK172" s="192">
        <f>ROUND(I172*H172,2)</f>
        <v>0</v>
      </c>
      <c r="BL172" s="19" t="s">
        <v>143</v>
      </c>
      <c r="BM172" s="191" t="s">
        <v>940</v>
      </c>
    </row>
    <row r="173" spans="1:65" s="2" customFormat="1" ht="11.25">
      <c r="A173" s="36"/>
      <c r="B173" s="37"/>
      <c r="C173" s="38"/>
      <c r="D173" s="193" t="s">
        <v>150</v>
      </c>
      <c r="E173" s="38"/>
      <c r="F173" s="194" t="s">
        <v>297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150</v>
      </c>
      <c r="AU173" s="19" t="s">
        <v>82</v>
      </c>
    </row>
    <row r="174" spans="1:65" s="2" customFormat="1" ht="24.2" customHeight="1">
      <c r="A174" s="36"/>
      <c r="B174" s="37"/>
      <c r="C174" s="180" t="s">
        <v>304</v>
      </c>
      <c r="D174" s="180" t="s">
        <v>139</v>
      </c>
      <c r="E174" s="181" t="s">
        <v>299</v>
      </c>
      <c r="F174" s="182" t="s">
        <v>300</v>
      </c>
      <c r="G174" s="183" t="s">
        <v>171</v>
      </c>
      <c r="H174" s="184">
        <v>250</v>
      </c>
      <c r="I174" s="185"/>
      <c r="J174" s="186">
        <f>ROUND(I174*H174,2)</f>
        <v>0</v>
      </c>
      <c r="K174" s="182" t="s">
        <v>148</v>
      </c>
      <c r="L174" s="41"/>
      <c r="M174" s="187" t="s">
        <v>19</v>
      </c>
      <c r="N174" s="188" t="s">
        <v>44</v>
      </c>
      <c r="O174" s="66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143</v>
      </c>
      <c r="AT174" s="191" t="s">
        <v>139</v>
      </c>
      <c r="AU174" s="191" t="s">
        <v>82</v>
      </c>
      <c r="AY174" s="19" t="s">
        <v>137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80</v>
      </c>
      <c r="BK174" s="192">
        <f>ROUND(I174*H174,2)</f>
        <v>0</v>
      </c>
      <c r="BL174" s="19" t="s">
        <v>143</v>
      </c>
      <c r="BM174" s="191" t="s">
        <v>941</v>
      </c>
    </row>
    <row r="175" spans="1:65" s="2" customFormat="1" ht="11.25">
      <c r="A175" s="36"/>
      <c r="B175" s="37"/>
      <c r="C175" s="38"/>
      <c r="D175" s="193" t="s">
        <v>150</v>
      </c>
      <c r="E175" s="38"/>
      <c r="F175" s="194" t="s">
        <v>302</v>
      </c>
      <c r="G175" s="38"/>
      <c r="H175" s="38"/>
      <c r="I175" s="195"/>
      <c r="J175" s="38"/>
      <c r="K175" s="38"/>
      <c r="L175" s="41"/>
      <c r="M175" s="196"/>
      <c r="N175" s="197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150</v>
      </c>
      <c r="AU175" s="19" t="s">
        <v>82</v>
      </c>
    </row>
    <row r="176" spans="1:65" s="12" customFormat="1" ht="22.9" customHeight="1">
      <c r="B176" s="164"/>
      <c r="C176" s="165"/>
      <c r="D176" s="166" t="s">
        <v>72</v>
      </c>
      <c r="E176" s="178" t="s">
        <v>82</v>
      </c>
      <c r="F176" s="178" t="s">
        <v>303</v>
      </c>
      <c r="G176" s="165"/>
      <c r="H176" s="165"/>
      <c r="I176" s="168"/>
      <c r="J176" s="179">
        <f>BK176</f>
        <v>0</v>
      </c>
      <c r="K176" s="165"/>
      <c r="L176" s="170"/>
      <c r="M176" s="171"/>
      <c r="N176" s="172"/>
      <c r="O176" s="172"/>
      <c r="P176" s="173">
        <f>SUM(P177:P196)</f>
        <v>0</v>
      </c>
      <c r="Q176" s="172"/>
      <c r="R176" s="173">
        <f>SUM(R177:R196)</f>
        <v>394.37615199999993</v>
      </c>
      <c r="S176" s="172"/>
      <c r="T176" s="174">
        <f>SUM(T177:T196)</f>
        <v>0</v>
      </c>
      <c r="AR176" s="175" t="s">
        <v>80</v>
      </c>
      <c r="AT176" s="176" t="s">
        <v>72</v>
      </c>
      <c r="AU176" s="176" t="s">
        <v>80</v>
      </c>
      <c r="AY176" s="175" t="s">
        <v>137</v>
      </c>
      <c r="BK176" s="177">
        <f>SUM(BK177:BK196)</f>
        <v>0</v>
      </c>
    </row>
    <row r="177" spans="1:65" s="2" customFormat="1" ht="24.2" customHeight="1">
      <c r="A177" s="36"/>
      <c r="B177" s="37"/>
      <c r="C177" s="180" t="s">
        <v>310</v>
      </c>
      <c r="D177" s="180" t="s">
        <v>139</v>
      </c>
      <c r="E177" s="181" t="s">
        <v>305</v>
      </c>
      <c r="F177" s="182" t="s">
        <v>306</v>
      </c>
      <c r="G177" s="183" t="s">
        <v>189</v>
      </c>
      <c r="H177" s="184">
        <v>36</v>
      </c>
      <c r="I177" s="185"/>
      <c r="J177" s="186">
        <f>ROUND(I177*H177,2)</f>
        <v>0</v>
      </c>
      <c r="K177" s="182" t="s">
        <v>148</v>
      </c>
      <c r="L177" s="41"/>
      <c r="M177" s="187" t="s">
        <v>19</v>
      </c>
      <c r="N177" s="188" t="s">
        <v>44</v>
      </c>
      <c r="O177" s="66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143</v>
      </c>
      <c r="AT177" s="191" t="s">
        <v>139</v>
      </c>
      <c r="AU177" s="191" t="s">
        <v>82</v>
      </c>
      <c r="AY177" s="19" t="s">
        <v>137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9" t="s">
        <v>80</v>
      </c>
      <c r="BK177" s="192">
        <f>ROUND(I177*H177,2)</f>
        <v>0</v>
      </c>
      <c r="BL177" s="19" t="s">
        <v>143</v>
      </c>
      <c r="BM177" s="191" t="s">
        <v>942</v>
      </c>
    </row>
    <row r="178" spans="1:65" s="2" customFormat="1" ht="11.25">
      <c r="A178" s="36"/>
      <c r="B178" s="37"/>
      <c r="C178" s="38"/>
      <c r="D178" s="193" t="s">
        <v>150</v>
      </c>
      <c r="E178" s="38"/>
      <c r="F178" s="194" t="s">
        <v>308</v>
      </c>
      <c r="G178" s="38"/>
      <c r="H178" s="38"/>
      <c r="I178" s="195"/>
      <c r="J178" s="38"/>
      <c r="K178" s="38"/>
      <c r="L178" s="41"/>
      <c r="M178" s="196"/>
      <c r="N178" s="197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150</v>
      </c>
      <c r="AU178" s="19" t="s">
        <v>82</v>
      </c>
    </row>
    <row r="179" spans="1:65" s="13" customFormat="1" ht="11.25">
      <c r="B179" s="198"/>
      <c r="C179" s="199"/>
      <c r="D179" s="200" t="s">
        <v>191</v>
      </c>
      <c r="E179" s="201" t="s">
        <v>19</v>
      </c>
      <c r="F179" s="202" t="s">
        <v>943</v>
      </c>
      <c r="G179" s="199"/>
      <c r="H179" s="203">
        <v>36</v>
      </c>
      <c r="I179" s="204"/>
      <c r="J179" s="199"/>
      <c r="K179" s="199"/>
      <c r="L179" s="205"/>
      <c r="M179" s="206"/>
      <c r="N179" s="207"/>
      <c r="O179" s="207"/>
      <c r="P179" s="207"/>
      <c r="Q179" s="207"/>
      <c r="R179" s="207"/>
      <c r="S179" s="207"/>
      <c r="T179" s="208"/>
      <c r="AT179" s="209" t="s">
        <v>191</v>
      </c>
      <c r="AU179" s="209" t="s">
        <v>82</v>
      </c>
      <c r="AV179" s="13" t="s">
        <v>82</v>
      </c>
      <c r="AW179" s="13" t="s">
        <v>35</v>
      </c>
      <c r="AX179" s="13" t="s">
        <v>73</v>
      </c>
      <c r="AY179" s="209" t="s">
        <v>137</v>
      </c>
    </row>
    <row r="180" spans="1:65" s="2" customFormat="1" ht="24.2" customHeight="1">
      <c r="A180" s="36"/>
      <c r="B180" s="37"/>
      <c r="C180" s="180" t="s">
        <v>317</v>
      </c>
      <c r="D180" s="180" t="s">
        <v>139</v>
      </c>
      <c r="E180" s="181" t="s">
        <v>311</v>
      </c>
      <c r="F180" s="182" t="s">
        <v>312</v>
      </c>
      <c r="G180" s="183" t="s">
        <v>142</v>
      </c>
      <c r="H180" s="184">
        <v>2663.2</v>
      </c>
      <c r="I180" s="185"/>
      <c r="J180" s="186">
        <f>ROUND(I180*H180,2)</f>
        <v>0</v>
      </c>
      <c r="K180" s="182" t="s">
        <v>148</v>
      </c>
      <c r="L180" s="41"/>
      <c r="M180" s="187" t="s">
        <v>19</v>
      </c>
      <c r="N180" s="188" t="s">
        <v>44</v>
      </c>
      <c r="O180" s="66"/>
      <c r="P180" s="189">
        <f>O180*H180</f>
        <v>0</v>
      </c>
      <c r="Q180" s="189">
        <v>3.1E-4</v>
      </c>
      <c r="R180" s="189">
        <f>Q180*H180</f>
        <v>0.82559199999999999</v>
      </c>
      <c r="S180" s="189">
        <v>0</v>
      </c>
      <c r="T180" s="19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143</v>
      </c>
      <c r="AT180" s="191" t="s">
        <v>139</v>
      </c>
      <c r="AU180" s="191" t="s">
        <v>82</v>
      </c>
      <c r="AY180" s="19" t="s">
        <v>137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80</v>
      </c>
      <c r="BK180" s="192">
        <f>ROUND(I180*H180,2)</f>
        <v>0</v>
      </c>
      <c r="BL180" s="19" t="s">
        <v>143</v>
      </c>
      <c r="BM180" s="191" t="s">
        <v>944</v>
      </c>
    </row>
    <row r="181" spans="1:65" s="2" customFormat="1" ht="11.25">
      <c r="A181" s="36"/>
      <c r="B181" s="37"/>
      <c r="C181" s="38"/>
      <c r="D181" s="193" t="s">
        <v>150</v>
      </c>
      <c r="E181" s="38"/>
      <c r="F181" s="194" t="s">
        <v>314</v>
      </c>
      <c r="G181" s="38"/>
      <c r="H181" s="38"/>
      <c r="I181" s="195"/>
      <c r="J181" s="38"/>
      <c r="K181" s="38"/>
      <c r="L181" s="41"/>
      <c r="M181" s="196"/>
      <c r="N181" s="197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150</v>
      </c>
      <c r="AU181" s="19" t="s">
        <v>82</v>
      </c>
    </row>
    <row r="182" spans="1:65" s="13" customFormat="1" ht="11.25">
      <c r="B182" s="198"/>
      <c r="C182" s="199"/>
      <c r="D182" s="200" t="s">
        <v>191</v>
      </c>
      <c r="E182" s="201" t="s">
        <v>19</v>
      </c>
      <c r="F182" s="202" t="s">
        <v>945</v>
      </c>
      <c r="G182" s="199"/>
      <c r="H182" s="203">
        <v>168</v>
      </c>
      <c r="I182" s="204"/>
      <c r="J182" s="199"/>
      <c r="K182" s="199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191</v>
      </c>
      <c r="AU182" s="209" t="s">
        <v>82</v>
      </c>
      <c r="AV182" s="13" t="s">
        <v>82</v>
      </c>
      <c r="AW182" s="13" t="s">
        <v>35</v>
      </c>
      <c r="AX182" s="13" t="s">
        <v>73</v>
      </c>
      <c r="AY182" s="209" t="s">
        <v>137</v>
      </c>
    </row>
    <row r="183" spans="1:65" s="13" customFormat="1" ht="11.25">
      <c r="B183" s="198"/>
      <c r="C183" s="199"/>
      <c r="D183" s="200" t="s">
        <v>191</v>
      </c>
      <c r="E183" s="201" t="s">
        <v>19</v>
      </c>
      <c r="F183" s="202" t="s">
        <v>946</v>
      </c>
      <c r="G183" s="199"/>
      <c r="H183" s="203">
        <v>1963.2</v>
      </c>
      <c r="I183" s="204"/>
      <c r="J183" s="199"/>
      <c r="K183" s="199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191</v>
      </c>
      <c r="AU183" s="209" t="s">
        <v>82</v>
      </c>
      <c r="AV183" s="13" t="s">
        <v>82</v>
      </c>
      <c r="AW183" s="13" t="s">
        <v>35</v>
      </c>
      <c r="AX183" s="13" t="s">
        <v>73</v>
      </c>
      <c r="AY183" s="209" t="s">
        <v>137</v>
      </c>
    </row>
    <row r="184" spans="1:65" s="13" customFormat="1" ht="11.25">
      <c r="B184" s="198"/>
      <c r="C184" s="199"/>
      <c r="D184" s="200" t="s">
        <v>191</v>
      </c>
      <c r="E184" s="201" t="s">
        <v>19</v>
      </c>
      <c r="F184" s="202" t="s">
        <v>947</v>
      </c>
      <c r="G184" s="199"/>
      <c r="H184" s="203">
        <v>532</v>
      </c>
      <c r="I184" s="204"/>
      <c r="J184" s="199"/>
      <c r="K184" s="199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191</v>
      </c>
      <c r="AU184" s="209" t="s">
        <v>82</v>
      </c>
      <c r="AV184" s="13" t="s">
        <v>82</v>
      </c>
      <c r="AW184" s="13" t="s">
        <v>35</v>
      </c>
      <c r="AX184" s="13" t="s">
        <v>73</v>
      </c>
      <c r="AY184" s="209" t="s">
        <v>137</v>
      </c>
    </row>
    <row r="185" spans="1:65" s="14" customFormat="1" ht="11.25">
      <c r="B185" s="210"/>
      <c r="C185" s="211"/>
      <c r="D185" s="200" t="s">
        <v>191</v>
      </c>
      <c r="E185" s="212" t="s">
        <v>19</v>
      </c>
      <c r="F185" s="213" t="s">
        <v>193</v>
      </c>
      <c r="G185" s="211"/>
      <c r="H185" s="214">
        <v>2663.2</v>
      </c>
      <c r="I185" s="215"/>
      <c r="J185" s="211"/>
      <c r="K185" s="211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191</v>
      </c>
      <c r="AU185" s="220" t="s">
        <v>82</v>
      </c>
      <c r="AV185" s="14" t="s">
        <v>143</v>
      </c>
      <c r="AW185" s="14" t="s">
        <v>35</v>
      </c>
      <c r="AX185" s="14" t="s">
        <v>80</v>
      </c>
      <c r="AY185" s="220" t="s">
        <v>137</v>
      </c>
    </row>
    <row r="186" spans="1:65" s="2" customFormat="1" ht="24.2" customHeight="1">
      <c r="A186" s="36"/>
      <c r="B186" s="37"/>
      <c r="C186" s="180" t="s">
        <v>323</v>
      </c>
      <c r="D186" s="180" t="s">
        <v>139</v>
      </c>
      <c r="E186" s="181" t="s">
        <v>318</v>
      </c>
      <c r="F186" s="182" t="s">
        <v>319</v>
      </c>
      <c r="G186" s="183" t="s">
        <v>171</v>
      </c>
      <c r="H186" s="184">
        <v>1227</v>
      </c>
      <c r="I186" s="185"/>
      <c r="J186" s="186">
        <f>ROUND(I186*H186,2)</f>
        <v>0</v>
      </c>
      <c r="K186" s="182" t="s">
        <v>148</v>
      </c>
      <c r="L186" s="41"/>
      <c r="M186" s="187" t="s">
        <v>19</v>
      </c>
      <c r="N186" s="188" t="s">
        <v>44</v>
      </c>
      <c r="O186" s="66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143</v>
      </c>
      <c r="AT186" s="191" t="s">
        <v>139</v>
      </c>
      <c r="AU186" s="191" t="s">
        <v>82</v>
      </c>
      <c r="AY186" s="19" t="s">
        <v>137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80</v>
      </c>
      <c r="BK186" s="192">
        <f>ROUND(I186*H186,2)</f>
        <v>0</v>
      </c>
      <c r="BL186" s="19" t="s">
        <v>143</v>
      </c>
      <c r="BM186" s="191" t="s">
        <v>948</v>
      </c>
    </row>
    <row r="187" spans="1:65" s="2" customFormat="1" ht="11.25">
      <c r="A187" s="36"/>
      <c r="B187" s="37"/>
      <c r="C187" s="38"/>
      <c r="D187" s="193" t="s">
        <v>150</v>
      </c>
      <c r="E187" s="38"/>
      <c r="F187" s="194" t="s">
        <v>321</v>
      </c>
      <c r="G187" s="38"/>
      <c r="H187" s="38"/>
      <c r="I187" s="195"/>
      <c r="J187" s="38"/>
      <c r="K187" s="38"/>
      <c r="L187" s="41"/>
      <c r="M187" s="196"/>
      <c r="N187" s="197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150</v>
      </c>
      <c r="AU187" s="19" t="s">
        <v>82</v>
      </c>
    </row>
    <row r="188" spans="1:65" s="13" customFormat="1" ht="11.25">
      <c r="B188" s="198"/>
      <c r="C188" s="199"/>
      <c r="D188" s="200" t="s">
        <v>191</v>
      </c>
      <c r="E188" s="201" t="s">
        <v>19</v>
      </c>
      <c r="F188" s="202" t="s">
        <v>949</v>
      </c>
      <c r="G188" s="199"/>
      <c r="H188" s="203">
        <v>1227</v>
      </c>
      <c r="I188" s="204"/>
      <c r="J188" s="199"/>
      <c r="K188" s="199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191</v>
      </c>
      <c r="AU188" s="209" t="s">
        <v>82</v>
      </c>
      <c r="AV188" s="13" t="s">
        <v>82</v>
      </c>
      <c r="AW188" s="13" t="s">
        <v>35</v>
      </c>
      <c r="AX188" s="13" t="s">
        <v>73</v>
      </c>
      <c r="AY188" s="209" t="s">
        <v>137</v>
      </c>
    </row>
    <row r="189" spans="1:65" s="14" customFormat="1" ht="11.25">
      <c r="B189" s="210"/>
      <c r="C189" s="211"/>
      <c r="D189" s="200" t="s">
        <v>191</v>
      </c>
      <c r="E189" s="212" t="s">
        <v>19</v>
      </c>
      <c r="F189" s="213" t="s">
        <v>193</v>
      </c>
      <c r="G189" s="211"/>
      <c r="H189" s="214">
        <v>1227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191</v>
      </c>
      <c r="AU189" s="220" t="s">
        <v>82</v>
      </c>
      <c r="AV189" s="14" t="s">
        <v>143</v>
      </c>
      <c r="AW189" s="14" t="s">
        <v>35</v>
      </c>
      <c r="AX189" s="14" t="s">
        <v>80</v>
      </c>
      <c r="AY189" s="220" t="s">
        <v>137</v>
      </c>
    </row>
    <row r="190" spans="1:65" s="2" customFormat="1" ht="16.5" customHeight="1">
      <c r="A190" s="36"/>
      <c r="B190" s="37"/>
      <c r="C190" s="221" t="s">
        <v>329</v>
      </c>
      <c r="D190" s="221" t="s">
        <v>269</v>
      </c>
      <c r="E190" s="222" t="s">
        <v>324</v>
      </c>
      <c r="F190" s="223" t="s">
        <v>325</v>
      </c>
      <c r="G190" s="224" t="s">
        <v>326</v>
      </c>
      <c r="H190" s="225">
        <v>392.64</v>
      </c>
      <c r="I190" s="226"/>
      <c r="J190" s="227">
        <f>ROUND(I190*H190,2)</f>
        <v>0</v>
      </c>
      <c r="K190" s="223" t="s">
        <v>148</v>
      </c>
      <c r="L190" s="228"/>
      <c r="M190" s="229" t="s">
        <v>19</v>
      </c>
      <c r="N190" s="230" t="s">
        <v>44</v>
      </c>
      <c r="O190" s="66"/>
      <c r="P190" s="189">
        <f>O190*H190</f>
        <v>0</v>
      </c>
      <c r="Q190" s="189">
        <v>1</v>
      </c>
      <c r="R190" s="189">
        <f>Q190*H190</f>
        <v>392.64</v>
      </c>
      <c r="S190" s="189">
        <v>0</v>
      </c>
      <c r="T190" s="19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1" t="s">
        <v>174</v>
      </c>
      <c r="AT190" s="191" t="s">
        <v>269</v>
      </c>
      <c r="AU190" s="191" t="s">
        <v>82</v>
      </c>
      <c r="AY190" s="19" t="s">
        <v>137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9" t="s">
        <v>80</v>
      </c>
      <c r="BK190" s="192">
        <f>ROUND(I190*H190,2)</f>
        <v>0</v>
      </c>
      <c r="BL190" s="19" t="s">
        <v>143</v>
      </c>
      <c r="BM190" s="191" t="s">
        <v>950</v>
      </c>
    </row>
    <row r="191" spans="1:65" s="13" customFormat="1" ht="11.25">
      <c r="B191" s="198"/>
      <c r="C191" s="199"/>
      <c r="D191" s="200" t="s">
        <v>191</v>
      </c>
      <c r="E191" s="201" t="s">
        <v>19</v>
      </c>
      <c r="F191" s="202" t="s">
        <v>951</v>
      </c>
      <c r="G191" s="199"/>
      <c r="H191" s="203">
        <v>392.64</v>
      </c>
      <c r="I191" s="204"/>
      <c r="J191" s="199"/>
      <c r="K191" s="199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191</v>
      </c>
      <c r="AU191" s="209" t="s">
        <v>82</v>
      </c>
      <c r="AV191" s="13" t="s">
        <v>82</v>
      </c>
      <c r="AW191" s="13" t="s">
        <v>35</v>
      </c>
      <c r="AX191" s="13" t="s">
        <v>80</v>
      </c>
      <c r="AY191" s="209" t="s">
        <v>137</v>
      </c>
    </row>
    <row r="192" spans="1:65" s="2" customFormat="1" ht="24.2" customHeight="1">
      <c r="A192" s="36"/>
      <c r="B192" s="37"/>
      <c r="C192" s="180" t="s">
        <v>333</v>
      </c>
      <c r="D192" s="180" t="s">
        <v>139</v>
      </c>
      <c r="E192" s="181" t="s">
        <v>330</v>
      </c>
      <c r="F192" s="182" t="s">
        <v>331</v>
      </c>
      <c r="G192" s="183" t="s">
        <v>142</v>
      </c>
      <c r="H192" s="184">
        <v>309.8</v>
      </c>
      <c r="I192" s="185"/>
      <c r="J192" s="186">
        <f>ROUND(I192*H192,2)</f>
        <v>0</v>
      </c>
      <c r="K192" s="182" t="s">
        <v>19</v>
      </c>
      <c r="L192" s="41"/>
      <c r="M192" s="187" t="s">
        <v>19</v>
      </c>
      <c r="N192" s="188" t="s">
        <v>44</v>
      </c>
      <c r="O192" s="66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1" t="s">
        <v>143</v>
      </c>
      <c r="AT192" s="191" t="s">
        <v>139</v>
      </c>
      <c r="AU192" s="191" t="s">
        <v>82</v>
      </c>
      <c r="AY192" s="19" t="s">
        <v>137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9" t="s">
        <v>80</v>
      </c>
      <c r="BK192" s="192">
        <f>ROUND(I192*H192,2)</f>
        <v>0</v>
      </c>
      <c r="BL192" s="19" t="s">
        <v>143</v>
      </c>
      <c r="BM192" s="191" t="s">
        <v>952</v>
      </c>
    </row>
    <row r="193" spans="1:65" s="2" customFormat="1" ht="16.5" customHeight="1">
      <c r="A193" s="36"/>
      <c r="B193" s="37"/>
      <c r="C193" s="221" t="s">
        <v>338</v>
      </c>
      <c r="D193" s="221" t="s">
        <v>269</v>
      </c>
      <c r="E193" s="222" t="s">
        <v>334</v>
      </c>
      <c r="F193" s="223" t="s">
        <v>335</v>
      </c>
      <c r="G193" s="224" t="s">
        <v>142</v>
      </c>
      <c r="H193" s="225">
        <v>2237.7600000000002</v>
      </c>
      <c r="I193" s="226"/>
      <c r="J193" s="227">
        <f>ROUND(I193*H193,2)</f>
        <v>0</v>
      </c>
      <c r="K193" s="223" t="s">
        <v>148</v>
      </c>
      <c r="L193" s="228"/>
      <c r="M193" s="229" t="s">
        <v>19</v>
      </c>
      <c r="N193" s="230" t="s">
        <v>44</v>
      </c>
      <c r="O193" s="66"/>
      <c r="P193" s="189">
        <f>O193*H193</f>
        <v>0</v>
      </c>
      <c r="Q193" s="189">
        <v>2.5000000000000001E-4</v>
      </c>
      <c r="R193" s="189">
        <f>Q193*H193</f>
        <v>0.55944000000000005</v>
      </c>
      <c r="S193" s="189">
        <v>0</v>
      </c>
      <c r="T193" s="19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1" t="s">
        <v>174</v>
      </c>
      <c r="AT193" s="191" t="s">
        <v>269</v>
      </c>
      <c r="AU193" s="191" t="s">
        <v>82</v>
      </c>
      <c r="AY193" s="19" t="s">
        <v>137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9" t="s">
        <v>80</v>
      </c>
      <c r="BK193" s="192">
        <f>ROUND(I193*H193,2)</f>
        <v>0</v>
      </c>
      <c r="BL193" s="19" t="s">
        <v>143</v>
      </c>
      <c r="BM193" s="191" t="s">
        <v>953</v>
      </c>
    </row>
    <row r="194" spans="1:65" s="13" customFormat="1" ht="11.25">
      <c r="B194" s="198"/>
      <c r="C194" s="199"/>
      <c r="D194" s="200" t="s">
        <v>191</v>
      </c>
      <c r="E194" s="201" t="s">
        <v>19</v>
      </c>
      <c r="F194" s="202" t="s">
        <v>954</v>
      </c>
      <c r="G194" s="199"/>
      <c r="H194" s="203">
        <v>2237.7600000000002</v>
      </c>
      <c r="I194" s="204"/>
      <c r="J194" s="199"/>
      <c r="K194" s="199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191</v>
      </c>
      <c r="AU194" s="209" t="s">
        <v>82</v>
      </c>
      <c r="AV194" s="13" t="s">
        <v>82</v>
      </c>
      <c r="AW194" s="13" t="s">
        <v>35</v>
      </c>
      <c r="AX194" s="13" t="s">
        <v>80</v>
      </c>
      <c r="AY194" s="209" t="s">
        <v>137</v>
      </c>
    </row>
    <row r="195" spans="1:65" s="2" customFormat="1" ht="16.5" customHeight="1">
      <c r="A195" s="36"/>
      <c r="B195" s="37"/>
      <c r="C195" s="221" t="s">
        <v>345</v>
      </c>
      <c r="D195" s="221" t="s">
        <v>269</v>
      </c>
      <c r="E195" s="222" t="s">
        <v>955</v>
      </c>
      <c r="F195" s="223" t="s">
        <v>956</v>
      </c>
      <c r="G195" s="224" t="s">
        <v>142</v>
      </c>
      <c r="H195" s="225">
        <v>532</v>
      </c>
      <c r="I195" s="226"/>
      <c r="J195" s="227">
        <f>ROUND(I195*H195,2)</f>
        <v>0</v>
      </c>
      <c r="K195" s="223" t="s">
        <v>19</v>
      </c>
      <c r="L195" s="228"/>
      <c r="M195" s="229" t="s">
        <v>19</v>
      </c>
      <c r="N195" s="230" t="s">
        <v>44</v>
      </c>
      <c r="O195" s="66"/>
      <c r="P195" s="189">
        <f>O195*H195</f>
        <v>0</v>
      </c>
      <c r="Q195" s="189">
        <v>6.6E-4</v>
      </c>
      <c r="R195" s="189">
        <f>Q195*H195</f>
        <v>0.35111999999999999</v>
      </c>
      <c r="S195" s="189">
        <v>0</v>
      </c>
      <c r="T195" s="19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1" t="s">
        <v>174</v>
      </c>
      <c r="AT195" s="191" t="s">
        <v>269</v>
      </c>
      <c r="AU195" s="191" t="s">
        <v>82</v>
      </c>
      <c r="AY195" s="19" t="s">
        <v>137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9" t="s">
        <v>80</v>
      </c>
      <c r="BK195" s="192">
        <f>ROUND(I195*H195,2)</f>
        <v>0</v>
      </c>
      <c r="BL195" s="19" t="s">
        <v>143</v>
      </c>
      <c r="BM195" s="191" t="s">
        <v>957</v>
      </c>
    </row>
    <row r="196" spans="1:65" s="13" customFormat="1" ht="11.25">
      <c r="B196" s="198"/>
      <c r="C196" s="199"/>
      <c r="D196" s="200" t="s">
        <v>191</v>
      </c>
      <c r="E196" s="201" t="s">
        <v>19</v>
      </c>
      <c r="F196" s="202" t="s">
        <v>947</v>
      </c>
      <c r="G196" s="199"/>
      <c r="H196" s="203">
        <v>532</v>
      </c>
      <c r="I196" s="204"/>
      <c r="J196" s="199"/>
      <c r="K196" s="199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191</v>
      </c>
      <c r="AU196" s="209" t="s">
        <v>82</v>
      </c>
      <c r="AV196" s="13" t="s">
        <v>82</v>
      </c>
      <c r="AW196" s="13" t="s">
        <v>35</v>
      </c>
      <c r="AX196" s="13" t="s">
        <v>80</v>
      </c>
      <c r="AY196" s="209" t="s">
        <v>137</v>
      </c>
    </row>
    <row r="197" spans="1:65" s="12" customFormat="1" ht="22.9" customHeight="1">
      <c r="B197" s="164"/>
      <c r="C197" s="165"/>
      <c r="D197" s="166" t="s">
        <v>72</v>
      </c>
      <c r="E197" s="178" t="s">
        <v>143</v>
      </c>
      <c r="F197" s="178" t="s">
        <v>375</v>
      </c>
      <c r="G197" s="165"/>
      <c r="H197" s="165"/>
      <c r="I197" s="168"/>
      <c r="J197" s="179">
        <f>BK197</f>
        <v>0</v>
      </c>
      <c r="K197" s="165"/>
      <c r="L197" s="170"/>
      <c r="M197" s="171"/>
      <c r="N197" s="172"/>
      <c r="O197" s="172"/>
      <c r="P197" s="173">
        <f>SUM(P198:P222)</f>
        <v>0</v>
      </c>
      <c r="Q197" s="172"/>
      <c r="R197" s="173">
        <f>SUM(R198:R222)</f>
        <v>411.94761</v>
      </c>
      <c r="S197" s="172"/>
      <c r="T197" s="174">
        <f>SUM(T198:T222)</f>
        <v>0</v>
      </c>
      <c r="AR197" s="175" t="s">
        <v>80</v>
      </c>
      <c r="AT197" s="176" t="s">
        <v>72</v>
      </c>
      <c r="AU197" s="176" t="s">
        <v>80</v>
      </c>
      <c r="AY197" s="175" t="s">
        <v>137</v>
      </c>
      <c r="BK197" s="177">
        <f>SUM(BK198:BK222)</f>
        <v>0</v>
      </c>
    </row>
    <row r="198" spans="1:65" s="2" customFormat="1" ht="21.75" customHeight="1">
      <c r="A198" s="36"/>
      <c r="B198" s="37"/>
      <c r="C198" s="180" t="s">
        <v>351</v>
      </c>
      <c r="D198" s="180" t="s">
        <v>139</v>
      </c>
      <c r="E198" s="181" t="s">
        <v>377</v>
      </c>
      <c r="F198" s="182" t="s">
        <v>378</v>
      </c>
      <c r="G198" s="183" t="s">
        <v>142</v>
      </c>
      <c r="H198" s="184">
        <v>24</v>
      </c>
      <c r="I198" s="185"/>
      <c r="J198" s="186">
        <f>ROUND(I198*H198,2)</f>
        <v>0</v>
      </c>
      <c r="K198" s="182" t="s">
        <v>148</v>
      </c>
      <c r="L198" s="41"/>
      <c r="M198" s="187" t="s">
        <v>19</v>
      </c>
      <c r="N198" s="188" t="s">
        <v>44</v>
      </c>
      <c r="O198" s="66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1" t="s">
        <v>143</v>
      </c>
      <c r="AT198" s="191" t="s">
        <v>139</v>
      </c>
      <c r="AU198" s="191" t="s">
        <v>82</v>
      </c>
      <c r="AY198" s="19" t="s">
        <v>137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9" t="s">
        <v>80</v>
      </c>
      <c r="BK198" s="192">
        <f>ROUND(I198*H198,2)</f>
        <v>0</v>
      </c>
      <c r="BL198" s="19" t="s">
        <v>143</v>
      </c>
      <c r="BM198" s="191" t="s">
        <v>958</v>
      </c>
    </row>
    <row r="199" spans="1:65" s="2" customFormat="1" ht="11.25">
      <c r="A199" s="36"/>
      <c r="B199" s="37"/>
      <c r="C199" s="38"/>
      <c r="D199" s="193" t="s">
        <v>150</v>
      </c>
      <c r="E199" s="38"/>
      <c r="F199" s="194" t="s">
        <v>380</v>
      </c>
      <c r="G199" s="38"/>
      <c r="H199" s="38"/>
      <c r="I199" s="195"/>
      <c r="J199" s="38"/>
      <c r="K199" s="38"/>
      <c r="L199" s="41"/>
      <c r="M199" s="196"/>
      <c r="N199" s="197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150</v>
      </c>
      <c r="AU199" s="19" t="s">
        <v>82</v>
      </c>
    </row>
    <row r="200" spans="1:65" s="14" customFormat="1" ht="11.25">
      <c r="B200" s="210"/>
      <c r="C200" s="211"/>
      <c r="D200" s="200" t="s">
        <v>191</v>
      </c>
      <c r="E200" s="212" t="s">
        <v>19</v>
      </c>
      <c r="F200" s="213" t="s">
        <v>193</v>
      </c>
      <c r="G200" s="211"/>
      <c r="H200" s="214">
        <v>24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191</v>
      </c>
      <c r="AU200" s="220" t="s">
        <v>82</v>
      </c>
      <c r="AV200" s="14" t="s">
        <v>143</v>
      </c>
      <c r="AW200" s="14" t="s">
        <v>35</v>
      </c>
      <c r="AX200" s="14" t="s">
        <v>73</v>
      </c>
      <c r="AY200" s="220" t="s">
        <v>137</v>
      </c>
    </row>
    <row r="201" spans="1:65" s="2" customFormat="1" ht="21.75" customHeight="1">
      <c r="A201" s="36"/>
      <c r="B201" s="37"/>
      <c r="C201" s="180" t="s">
        <v>355</v>
      </c>
      <c r="D201" s="180" t="s">
        <v>139</v>
      </c>
      <c r="E201" s="181" t="s">
        <v>959</v>
      </c>
      <c r="F201" s="182" t="s">
        <v>960</v>
      </c>
      <c r="G201" s="183" t="s">
        <v>142</v>
      </c>
      <c r="H201" s="184">
        <v>337</v>
      </c>
      <c r="I201" s="185"/>
      <c r="J201" s="186">
        <f>ROUND(I201*H201,2)</f>
        <v>0</v>
      </c>
      <c r="K201" s="182" t="s">
        <v>148</v>
      </c>
      <c r="L201" s="41"/>
      <c r="M201" s="187" t="s">
        <v>19</v>
      </c>
      <c r="N201" s="188" t="s">
        <v>44</v>
      </c>
      <c r="O201" s="66"/>
      <c r="P201" s="189">
        <f>O201*H201</f>
        <v>0</v>
      </c>
      <c r="Q201" s="189">
        <v>0</v>
      </c>
      <c r="R201" s="189">
        <f>Q201*H201</f>
        <v>0</v>
      </c>
      <c r="S201" s="189">
        <v>0</v>
      </c>
      <c r="T201" s="19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1" t="s">
        <v>143</v>
      </c>
      <c r="AT201" s="191" t="s">
        <v>139</v>
      </c>
      <c r="AU201" s="191" t="s">
        <v>82</v>
      </c>
      <c r="AY201" s="19" t="s">
        <v>137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9" t="s">
        <v>80</v>
      </c>
      <c r="BK201" s="192">
        <f>ROUND(I201*H201,2)</f>
        <v>0</v>
      </c>
      <c r="BL201" s="19" t="s">
        <v>143</v>
      </c>
      <c r="BM201" s="191" t="s">
        <v>961</v>
      </c>
    </row>
    <row r="202" spans="1:65" s="2" customFormat="1" ht="11.25">
      <c r="A202" s="36"/>
      <c r="B202" s="37"/>
      <c r="C202" s="38"/>
      <c r="D202" s="193" t="s">
        <v>150</v>
      </c>
      <c r="E202" s="38"/>
      <c r="F202" s="194" t="s">
        <v>962</v>
      </c>
      <c r="G202" s="38"/>
      <c r="H202" s="38"/>
      <c r="I202" s="195"/>
      <c r="J202" s="38"/>
      <c r="K202" s="38"/>
      <c r="L202" s="41"/>
      <c r="M202" s="196"/>
      <c r="N202" s="197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150</v>
      </c>
      <c r="AU202" s="19" t="s">
        <v>82</v>
      </c>
    </row>
    <row r="203" spans="1:65" s="13" customFormat="1" ht="11.25">
      <c r="B203" s="198"/>
      <c r="C203" s="199"/>
      <c r="D203" s="200" t="s">
        <v>191</v>
      </c>
      <c r="E203" s="201" t="s">
        <v>19</v>
      </c>
      <c r="F203" s="202" t="s">
        <v>963</v>
      </c>
      <c r="G203" s="199"/>
      <c r="H203" s="203">
        <v>337</v>
      </c>
      <c r="I203" s="204"/>
      <c r="J203" s="199"/>
      <c r="K203" s="199"/>
      <c r="L203" s="205"/>
      <c r="M203" s="206"/>
      <c r="N203" s="207"/>
      <c r="O203" s="207"/>
      <c r="P203" s="207"/>
      <c r="Q203" s="207"/>
      <c r="R203" s="207"/>
      <c r="S203" s="207"/>
      <c r="T203" s="208"/>
      <c r="AT203" s="209" t="s">
        <v>191</v>
      </c>
      <c r="AU203" s="209" t="s">
        <v>82</v>
      </c>
      <c r="AV203" s="13" t="s">
        <v>82</v>
      </c>
      <c r="AW203" s="13" t="s">
        <v>35</v>
      </c>
      <c r="AX203" s="13" t="s">
        <v>80</v>
      </c>
      <c r="AY203" s="209" t="s">
        <v>137</v>
      </c>
    </row>
    <row r="204" spans="1:65" s="2" customFormat="1" ht="16.5" customHeight="1">
      <c r="A204" s="36"/>
      <c r="B204" s="37"/>
      <c r="C204" s="180" t="s">
        <v>361</v>
      </c>
      <c r="D204" s="180" t="s">
        <v>139</v>
      </c>
      <c r="E204" s="181" t="s">
        <v>387</v>
      </c>
      <c r="F204" s="182" t="s">
        <v>388</v>
      </c>
      <c r="G204" s="183" t="s">
        <v>142</v>
      </c>
      <c r="H204" s="184">
        <v>30.8</v>
      </c>
      <c r="I204" s="185"/>
      <c r="J204" s="186">
        <f>ROUND(I204*H204,2)</f>
        <v>0</v>
      </c>
      <c r="K204" s="182" t="s">
        <v>148</v>
      </c>
      <c r="L204" s="41"/>
      <c r="M204" s="187" t="s">
        <v>19</v>
      </c>
      <c r="N204" s="188" t="s">
        <v>44</v>
      </c>
      <c r="O204" s="66"/>
      <c r="P204" s="189">
        <f>O204*H204</f>
        <v>0</v>
      </c>
      <c r="Q204" s="189">
        <v>0.37175000000000002</v>
      </c>
      <c r="R204" s="189">
        <f>Q204*H204</f>
        <v>11.449900000000001</v>
      </c>
      <c r="S204" s="189">
        <v>0</v>
      </c>
      <c r="T204" s="19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1" t="s">
        <v>143</v>
      </c>
      <c r="AT204" s="191" t="s">
        <v>139</v>
      </c>
      <c r="AU204" s="191" t="s">
        <v>82</v>
      </c>
      <c r="AY204" s="19" t="s">
        <v>137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9" t="s">
        <v>80</v>
      </c>
      <c r="BK204" s="192">
        <f>ROUND(I204*H204,2)</f>
        <v>0</v>
      </c>
      <c r="BL204" s="19" t="s">
        <v>143</v>
      </c>
      <c r="BM204" s="191" t="s">
        <v>964</v>
      </c>
    </row>
    <row r="205" spans="1:65" s="2" customFormat="1" ht="11.25">
      <c r="A205" s="36"/>
      <c r="B205" s="37"/>
      <c r="C205" s="38"/>
      <c r="D205" s="193" t="s">
        <v>150</v>
      </c>
      <c r="E205" s="38"/>
      <c r="F205" s="194" t="s">
        <v>390</v>
      </c>
      <c r="G205" s="38"/>
      <c r="H205" s="38"/>
      <c r="I205" s="195"/>
      <c r="J205" s="38"/>
      <c r="K205" s="38"/>
      <c r="L205" s="41"/>
      <c r="M205" s="196"/>
      <c r="N205" s="197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150</v>
      </c>
      <c r="AU205" s="19" t="s">
        <v>82</v>
      </c>
    </row>
    <row r="206" spans="1:65" s="13" customFormat="1" ht="11.25">
      <c r="B206" s="198"/>
      <c r="C206" s="199"/>
      <c r="D206" s="200" t="s">
        <v>191</v>
      </c>
      <c r="E206" s="201" t="s">
        <v>19</v>
      </c>
      <c r="F206" s="202" t="s">
        <v>965</v>
      </c>
      <c r="G206" s="199"/>
      <c r="H206" s="203">
        <v>15.4</v>
      </c>
      <c r="I206" s="204"/>
      <c r="J206" s="199"/>
      <c r="K206" s="199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191</v>
      </c>
      <c r="AU206" s="209" t="s">
        <v>82</v>
      </c>
      <c r="AV206" s="13" t="s">
        <v>82</v>
      </c>
      <c r="AW206" s="13" t="s">
        <v>35</v>
      </c>
      <c r="AX206" s="13" t="s">
        <v>73</v>
      </c>
      <c r="AY206" s="209" t="s">
        <v>137</v>
      </c>
    </row>
    <row r="207" spans="1:65" s="13" customFormat="1" ht="11.25">
      <c r="B207" s="198"/>
      <c r="C207" s="199"/>
      <c r="D207" s="200" t="s">
        <v>191</v>
      </c>
      <c r="E207" s="201" t="s">
        <v>19</v>
      </c>
      <c r="F207" s="202" t="s">
        <v>966</v>
      </c>
      <c r="G207" s="199"/>
      <c r="H207" s="203">
        <v>15.4</v>
      </c>
      <c r="I207" s="204"/>
      <c r="J207" s="199"/>
      <c r="K207" s="199"/>
      <c r="L207" s="205"/>
      <c r="M207" s="206"/>
      <c r="N207" s="207"/>
      <c r="O207" s="207"/>
      <c r="P207" s="207"/>
      <c r="Q207" s="207"/>
      <c r="R207" s="207"/>
      <c r="S207" s="207"/>
      <c r="T207" s="208"/>
      <c r="AT207" s="209" t="s">
        <v>191</v>
      </c>
      <c r="AU207" s="209" t="s">
        <v>82</v>
      </c>
      <c r="AV207" s="13" t="s">
        <v>82</v>
      </c>
      <c r="AW207" s="13" t="s">
        <v>35</v>
      </c>
      <c r="AX207" s="13" t="s">
        <v>73</v>
      </c>
      <c r="AY207" s="209" t="s">
        <v>137</v>
      </c>
    </row>
    <row r="208" spans="1:65" s="14" customFormat="1" ht="11.25">
      <c r="B208" s="210"/>
      <c r="C208" s="211"/>
      <c r="D208" s="200" t="s">
        <v>191</v>
      </c>
      <c r="E208" s="212" t="s">
        <v>19</v>
      </c>
      <c r="F208" s="213" t="s">
        <v>193</v>
      </c>
      <c r="G208" s="211"/>
      <c r="H208" s="214">
        <v>30.8</v>
      </c>
      <c r="I208" s="215"/>
      <c r="J208" s="211"/>
      <c r="K208" s="211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191</v>
      </c>
      <c r="AU208" s="220" t="s">
        <v>82</v>
      </c>
      <c r="AV208" s="14" t="s">
        <v>143</v>
      </c>
      <c r="AW208" s="14" t="s">
        <v>35</v>
      </c>
      <c r="AX208" s="14" t="s">
        <v>80</v>
      </c>
      <c r="AY208" s="220" t="s">
        <v>137</v>
      </c>
    </row>
    <row r="209" spans="1:65" s="2" customFormat="1" ht="24.2" customHeight="1">
      <c r="A209" s="36"/>
      <c r="B209" s="37"/>
      <c r="C209" s="180" t="s">
        <v>367</v>
      </c>
      <c r="D209" s="180" t="s">
        <v>139</v>
      </c>
      <c r="E209" s="181" t="s">
        <v>403</v>
      </c>
      <c r="F209" s="182" t="s">
        <v>404</v>
      </c>
      <c r="G209" s="183" t="s">
        <v>189</v>
      </c>
      <c r="H209" s="184">
        <v>34.08</v>
      </c>
      <c r="I209" s="185"/>
      <c r="J209" s="186">
        <f>ROUND(I209*H209,2)</f>
        <v>0</v>
      </c>
      <c r="K209" s="182" t="s">
        <v>148</v>
      </c>
      <c r="L209" s="41"/>
      <c r="M209" s="187" t="s">
        <v>19</v>
      </c>
      <c r="N209" s="188" t="s">
        <v>44</v>
      </c>
      <c r="O209" s="66"/>
      <c r="P209" s="189">
        <f>O209*H209</f>
        <v>0</v>
      </c>
      <c r="Q209" s="189">
        <v>0</v>
      </c>
      <c r="R209" s="189">
        <f>Q209*H209</f>
        <v>0</v>
      </c>
      <c r="S209" s="189">
        <v>0</v>
      </c>
      <c r="T209" s="19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1" t="s">
        <v>143</v>
      </c>
      <c r="AT209" s="191" t="s">
        <v>139</v>
      </c>
      <c r="AU209" s="191" t="s">
        <v>82</v>
      </c>
      <c r="AY209" s="19" t="s">
        <v>137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80</v>
      </c>
      <c r="BK209" s="192">
        <f>ROUND(I209*H209,2)</f>
        <v>0</v>
      </c>
      <c r="BL209" s="19" t="s">
        <v>143</v>
      </c>
      <c r="BM209" s="191" t="s">
        <v>967</v>
      </c>
    </row>
    <row r="210" spans="1:65" s="2" customFormat="1" ht="11.25">
      <c r="A210" s="36"/>
      <c r="B210" s="37"/>
      <c r="C210" s="38"/>
      <c r="D210" s="193" t="s">
        <v>150</v>
      </c>
      <c r="E210" s="38"/>
      <c r="F210" s="194" t="s">
        <v>406</v>
      </c>
      <c r="G210" s="38"/>
      <c r="H210" s="38"/>
      <c r="I210" s="195"/>
      <c r="J210" s="38"/>
      <c r="K210" s="38"/>
      <c r="L210" s="41"/>
      <c r="M210" s="196"/>
      <c r="N210" s="197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150</v>
      </c>
      <c r="AU210" s="19" t="s">
        <v>82</v>
      </c>
    </row>
    <row r="211" spans="1:65" s="13" customFormat="1" ht="11.25">
      <c r="B211" s="198"/>
      <c r="C211" s="199"/>
      <c r="D211" s="200" t="s">
        <v>191</v>
      </c>
      <c r="E211" s="201" t="s">
        <v>19</v>
      </c>
      <c r="F211" s="202" t="s">
        <v>968</v>
      </c>
      <c r="G211" s="199"/>
      <c r="H211" s="203">
        <v>1.44</v>
      </c>
      <c r="I211" s="204"/>
      <c r="J211" s="199"/>
      <c r="K211" s="199"/>
      <c r="L211" s="205"/>
      <c r="M211" s="206"/>
      <c r="N211" s="207"/>
      <c r="O211" s="207"/>
      <c r="P211" s="207"/>
      <c r="Q211" s="207"/>
      <c r="R211" s="207"/>
      <c r="S211" s="207"/>
      <c r="T211" s="208"/>
      <c r="AT211" s="209" t="s">
        <v>191</v>
      </c>
      <c r="AU211" s="209" t="s">
        <v>82</v>
      </c>
      <c r="AV211" s="13" t="s">
        <v>82</v>
      </c>
      <c r="AW211" s="13" t="s">
        <v>35</v>
      </c>
      <c r="AX211" s="13" t="s">
        <v>73</v>
      </c>
      <c r="AY211" s="209" t="s">
        <v>137</v>
      </c>
    </row>
    <row r="212" spans="1:65" s="13" customFormat="1" ht="11.25">
      <c r="B212" s="198"/>
      <c r="C212" s="199"/>
      <c r="D212" s="200" t="s">
        <v>191</v>
      </c>
      <c r="E212" s="201" t="s">
        <v>19</v>
      </c>
      <c r="F212" s="202" t="s">
        <v>969</v>
      </c>
      <c r="G212" s="199"/>
      <c r="H212" s="203">
        <v>1.44</v>
      </c>
      <c r="I212" s="204"/>
      <c r="J212" s="199"/>
      <c r="K212" s="199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191</v>
      </c>
      <c r="AU212" s="209" t="s">
        <v>82</v>
      </c>
      <c r="AV212" s="13" t="s">
        <v>82</v>
      </c>
      <c r="AW212" s="13" t="s">
        <v>35</v>
      </c>
      <c r="AX212" s="13" t="s">
        <v>73</v>
      </c>
      <c r="AY212" s="209" t="s">
        <v>137</v>
      </c>
    </row>
    <row r="213" spans="1:65" s="13" customFormat="1" ht="11.25">
      <c r="B213" s="198"/>
      <c r="C213" s="199"/>
      <c r="D213" s="200" t="s">
        <v>191</v>
      </c>
      <c r="E213" s="201" t="s">
        <v>19</v>
      </c>
      <c r="F213" s="202" t="s">
        <v>970</v>
      </c>
      <c r="G213" s="199"/>
      <c r="H213" s="203">
        <v>31.2</v>
      </c>
      <c r="I213" s="204"/>
      <c r="J213" s="199"/>
      <c r="K213" s="199"/>
      <c r="L213" s="205"/>
      <c r="M213" s="206"/>
      <c r="N213" s="207"/>
      <c r="O213" s="207"/>
      <c r="P213" s="207"/>
      <c r="Q213" s="207"/>
      <c r="R213" s="207"/>
      <c r="S213" s="207"/>
      <c r="T213" s="208"/>
      <c r="AT213" s="209" t="s">
        <v>191</v>
      </c>
      <c r="AU213" s="209" t="s">
        <v>82</v>
      </c>
      <c r="AV213" s="13" t="s">
        <v>82</v>
      </c>
      <c r="AW213" s="13" t="s">
        <v>35</v>
      </c>
      <c r="AX213" s="13" t="s">
        <v>73</v>
      </c>
      <c r="AY213" s="209" t="s">
        <v>137</v>
      </c>
    </row>
    <row r="214" spans="1:65" s="14" customFormat="1" ht="11.25">
      <c r="B214" s="210"/>
      <c r="C214" s="211"/>
      <c r="D214" s="200" t="s">
        <v>191</v>
      </c>
      <c r="E214" s="212" t="s">
        <v>19</v>
      </c>
      <c r="F214" s="213" t="s">
        <v>799</v>
      </c>
      <c r="G214" s="211"/>
      <c r="H214" s="214">
        <v>34.08</v>
      </c>
      <c r="I214" s="215"/>
      <c r="J214" s="211"/>
      <c r="K214" s="211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191</v>
      </c>
      <c r="AU214" s="220" t="s">
        <v>82</v>
      </c>
      <c r="AV214" s="14" t="s">
        <v>143</v>
      </c>
      <c r="AW214" s="14" t="s">
        <v>35</v>
      </c>
      <c r="AX214" s="14" t="s">
        <v>80</v>
      </c>
      <c r="AY214" s="220" t="s">
        <v>137</v>
      </c>
    </row>
    <row r="215" spans="1:65" s="2" customFormat="1" ht="24.2" customHeight="1">
      <c r="A215" s="36"/>
      <c r="B215" s="37"/>
      <c r="C215" s="180" t="s">
        <v>371</v>
      </c>
      <c r="D215" s="180" t="s">
        <v>139</v>
      </c>
      <c r="E215" s="181" t="s">
        <v>398</v>
      </c>
      <c r="F215" s="182" t="s">
        <v>399</v>
      </c>
      <c r="G215" s="183" t="s">
        <v>142</v>
      </c>
      <c r="H215" s="184">
        <v>24</v>
      </c>
      <c r="I215" s="185"/>
      <c r="J215" s="186">
        <f>ROUND(I215*H215,2)</f>
        <v>0</v>
      </c>
      <c r="K215" s="182" t="s">
        <v>148</v>
      </c>
      <c r="L215" s="41"/>
      <c r="M215" s="187" t="s">
        <v>19</v>
      </c>
      <c r="N215" s="188" t="s">
        <v>44</v>
      </c>
      <c r="O215" s="66"/>
      <c r="P215" s="189">
        <f>O215*H215</f>
        <v>0</v>
      </c>
      <c r="Q215" s="189">
        <v>0.82326999999999995</v>
      </c>
      <c r="R215" s="189">
        <f>Q215*H215</f>
        <v>19.758479999999999</v>
      </c>
      <c r="S215" s="189">
        <v>0</v>
      </c>
      <c r="T215" s="19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1" t="s">
        <v>143</v>
      </c>
      <c r="AT215" s="191" t="s">
        <v>139</v>
      </c>
      <c r="AU215" s="191" t="s">
        <v>82</v>
      </c>
      <c r="AY215" s="19" t="s">
        <v>137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9" t="s">
        <v>80</v>
      </c>
      <c r="BK215" s="192">
        <f>ROUND(I215*H215,2)</f>
        <v>0</v>
      </c>
      <c r="BL215" s="19" t="s">
        <v>143</v>
      </c>
      <c r="BM215" s="191" t="s">
        <v>971</v>
      </c>
    </row>
    <row r="216" spans="1:65" s="2" customFormat="1" ht="11.25">
      <c r="A216" s="36"/>
      <c r="B216" s="37"/>
      <c r="C216" s="38"/>
      <c r="D216" s="193" t="s">
        <v>150</v>
      </c>
      <c r="E216" s="38"/>
      <c r="F216" s="194" t="s">
        <v>401</v>
      </c>
      <c r="G216" s="38"/>
      <c r="H216" s="38"/>
      <c r="I216" s="195"/>
      <c r="J216" s="38"/>
      <c r="K216" s="38"/>
      <c r="L216" s="41"/>
      <c r="M216" s="196"/>
      <c r="N216" s="197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150</v>
      </c>
      <c r="AU216" s="19" t="s">
        <v>82</v>
      </c>
    </row>
    <row r="217" spans="1:65" s="13" customFormat="1" ht="11.25">
      <c r="B217" s="198"/>
      <c r="C217" s="199"/>
      <c r="D217" s="200" t="s">
        <v>191</v>
      </c>
      <c r="E217" s="201" t="s">
        <v>19</v>
      </c>
      <c r="F217" s="202" t="s">
        <v>972</v>
      </c>
      <c r="G217" s="199"/>
      <c r="H217" s="203">
        <v>12</v>
      </c>
      <c r="I217" s="204"/>
      <c r="J217" s="199"/>
      <c r="K217" s="199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191</v>
      </c>
      <c r="AU217" s="209" t="s">
        <v>82</v>
      </c>
      <c r="AV217" s="13" t="s">
        <v>82</v>
      </c>
      <c r="AW217" s="13" t="s">
        <v>35</v>
      </c>
      <c r="AX217" s="13" t="s">
        <v>73</v>
      </c>
      <c r="AY217" s="209" t="s">
        <v>137</v>
      </c>
    </row>
    <row r="218" spans="1:65" s="13" customFormat="1" ht="11.25">
      <c r="B218" s="198"/>
      <c r="C218" s="199"/>
      <c r="D218" s="200" t="s">
        <v>191</v>
      </c>
      <c r="E218" s="201" t="s">
        <v>19</v>
      </c>
      <c r="F218" s="202" t="s">
        <v>973</v>
      </c>
      <c r="G218" s="199"/>
      <c r="H218" s="203">
        <v>12</v>
      </c>
      <c r="I218" s="204"/>
      <c r="J218" s="199"/>
      <c r="K218" s="199"/>
      <c r="L218" s="205"/>
      <c r="M218" s="206"/>
      <c r="N218" s="207"/>
      <c r="O218" s="207"/>
      <c r="P218" s="207"/>
      <c r="Q218" s="207"/>
      <c r="R218" s="207"/>
      <c r="S218" s="207"/>
      <c r="T218" s="208"/>
      <c r="AT218" s="209" t="s">
        <v>191</v>
      </c>
      <c r="AU218" s="209" t="s">
        <v>82</v>
      </c>
      <c r="AV218" s="13" t="s">
        <v>82</v>
      </c>
      <c r="AW218" s="13" t="s">
        <v>35</v>
      </c>
      <c r="AX218" s="13" t="s">
        <v>73</v>
      </c>
      <c r="AY218" s="209" t="s">
        <v>137</v>
      </c>
    </row>
    <row r="219" spans="1:65" s="14" customFormat="1" ht="11.25">
      <c r="B219" s="210"/>
      <c r="C219" s="211"/>
      <c r="D219" s="200" t="s">
        <v>191</v>
      </c>
      <c r="E219" s="212" t="s">
        <v>19</v>
      </c>
      <c r="F219" s="213" t="s">
        <v>193</v>
      </c>
      <c r="G219" s="211"/>
      <c r="H219" s="214">
        <v>24</v>
      </c>
      <c r="I219" s="215"/>
      <c r="J219" s="211"/>
      <c r="K219" s="211"/>
      <c r="L219" s="216"/>
      <c r="M219" s="217"/>
      <c r="N219" s="218"/>
      <c r="O219" s="218"/>
      <c r="P219" s="218"/>
      <c r="Q219" s="218"/>
      <c r="R219" s="218"/>
      <c r="S219" s="218"/>
      <c r="T219" s="219"/>
      <c r="AT219" s="220" t="s">
        <v>191</v>
      </c>
      <c r="AU219" s="220" t="s">
        <v>82</v>
      </c>
      <c r="AV219" s="14" t="s">
        <v>143</v>
      </c>
      <c r="AW219" s="14" t="s">
        <v>4</v>
      </c>
      <c r="AX219" s="14" t="s">
        <v>80</v>
      </c>
      <c r="AY219" s="220" t="s">
        <v>137</v>
      </c>
    </row>
    <row r="220" spans="1:65" s="2" customFormat="1" ht="24.2" customHeight="1">
      <c r="A220" s="36"/>
      <c r="B220" s="37"/>
      <c r="C220" s="180" t="s">
        <v>376</v>
      </c>
      <c r="D220" s="180" t="s">
        <v>139</v>
      </c>
      <c r="E220" s="181" t="s">
        <v>974</v>
      </c>
      <c r="F220" s="182" t="s">
        <v>975</v>
      </c>
      <c r="G220" s="183" t="s">
        <v>142</v>
      </c>
      <c r="H220" s="184">
        <v>337</v>
      </c>
      <c r="I220" s="185"/>
      <c r="J220" s="186">
        <f>ROUND(I220*H220,2)</f>
        <v>0</v>
      </c>
      <c r="K220" s="182" t="s">
        <v>148</v>
      </c>
      <c r="L220" s="41"/>
      <c r="M220" s="187" t="s">
        <v>19</v>
      </c>
      <c r="N220" s="188" t="s">
        <v>44</v>
      </c>
      <c r="O220" s="66"/>
      <c r="P220" s="189">
        <f>O220*H220</f>
        <v>0</v>
      </c>
      <c r="Q220" s="189">
        <v>1.1297900000000001</v>
      </c>
      <c r="R220" s="189">
        <f>Q220*H220</f>
        <v>380.73923000000002</v>
      </c>
      <c r="S220" s="189">
        <v>0</v>
      </c>
      <c r="T220" s="190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91" t="s">
        <v>143</v>
      </c>
      <c r="AT220" s="191" t="s">
        <v>139</v>
      </c>
      <c r="AU220" s="191" t="s">
        <v>82</v>
      </c>
      <c r="AY220" s="19" t="s">
        <v>137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9" t="s">
        <v>80</v>
      </c>
      <c r="BK220" s="192">
        <f>ROUND(I220*H220,2)</f>
        <v>0</v>
      </c>
      <c r="BL220" s="19" t="s">
        <v>143</v>
      </c>
      <c r="BM220" s="191" t="s">
        <v>976</v>
      </c>
    </row>
    <row r="221" spans="1:65" s="2" customFormat="1" ht="11.25">
      <c r="A221" s="36"/>
      <c r="B221" s="37"/>
      <c r="C221" s="38"/>
      <c r="D221" s="193" t="s">
        <v>150</v>
      </c>
      <c r="E221" s="38"/>
      <c r="F221" s="194" t="s">
        <v>977</v>
      </c>
      <c r="G221" s="38"/>
      <c r="H221" s="38"/>
      <c r="I221" s="195"/>
      <c r="J221" s="38"/>
      <c r="K221" s="38"/>
      <c r="L221" s="41"/>
      <c r="M221" s="196"/>
      <c r="N221" s="197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150</v>
      </c>
      <c r="AU221" s="19" t="s">
        <v>82</v>
      </c>
    </row>
    <row r="222" spans="1:65" s="13" customFormat="1" ht="11.25">
      <c r="B222" s="198"/>
      <c r="C222" s="199"/>
      <c r="D222" s="200" t="s">
        <v>191</v>
      </c>
      <c r="E222" s="201" t="s">
        <v>19</v>
      </c>
      <c r="F222" s="202" t="s">
        <v>963</v>
      </c>
      <c r="G222" s="199"/>
      <c r="H222" s="203">
        <v>337</v>
      </c>
      <c r="I222" s="204"/>
      <c r="J222" s="199"/>
      <c r="K222" s="199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191</v>
      </c>
      <c r="AU222" s="209" t="s">
        <v>82</v>
      </c>
      <c r="AV222" s="13" t="s">
        <v>82</v>
      </c>
      <c r="AW222" s="13" t="s">
        <v>35</v>
      </c>
      <c r="AX222" s="13" t="s">
        <v>80</v>
      </c>
      <c r="AY222" s="209" t="s">
        <v>137</v>
      </c>
    </row>
    <row r="223" spans="1:65" s="12" customFormat="1" ht="22.9" customHeight="1">
      <c r="B223" s="164"/>
      <c r="C223" s="165"/>
      <c r="D223" s="166" t="s">
        <v>72</v>
      </c>
      <c r="E223" s="178" t="s">
        <v>158</v>
      </c>
      <c r="F223" s="178" t="s">
        <v>411</v>
      </c>
      <c r="G223" s="165"/>
      <c r="H223" s="165"/>
      <c r="I223" s="168"/>
      <c r="J223" s="179">
        <f>BK223</f>
        <v>0</v>
      </c>
      <c r="K223" s="165"/>
      <c r="L223" s="170"/>
      <c r="M223" s="171"/>
      <c r="N223" s="172"/>
      <c r="O223" s="172"/>
      <c r="P223" s="173">
        <f>SUM(P224:P286)</f>
        <v>0</v>
      </c>
      <c r="Q223" s="172"/>
      <c r="R223" s="173">
        <f>SUM(R224:R286)</f>
        <v>315.0616</v>
      </c>
      <c r="S223" s="172"/>
      <c r="T223" s="174">
        <f>SUM(T224:T286)</f>
        <v>0</v>
      </c>
      <c r="AR223" s="175" t="s">
        <v>80</v>
      </c>
      <c r="AT223" s="176" t="s">
        <v>72</v>
      </c>
      <c r="AU223" s="176" t="s">
        <v>80</v>
      </c>
      <c r="AY223" s="175" t="s">
        <v>137</v>
      </c>
      <c r="BK223" s="177">
        <f>SUM(BK224:BK286)</f>
        <v>0</v>
      </c>
    </row>
    <row r="224" spans="1:65" s="2" customFormat="1" ht="37.9" customHeight="1">
      <c r="A224" s="36"/>
      <c r="B224" s="37"/>
      <c r="C224" s="180" t="s">
        <v>386</v>
      </c>
      <c r="D224" s="180" t="s">
        <v>139</v>
      </c>
      <c r="E224" s="181" t="s">
        <v>801</v>
      </c>
      <c r="F224" s="182" t="s">
        <v>802</v>
      </c>
      <c r="G224" s="183" t="s">
        <v>142</v>
      </c>
      <c r="H224" s="184">
        <v>5227.53</v>
      </c>
      <c r="I224" s="185"/>
      <c r="J224" s="186">
        <f>ROUND(I224*H224,2)</f>
        <v>0</v>
      </c>
      <c r="K224" s="182" t="s">
        <v>148</v>
      </c>
      <c r="L224" s="41"/>
      <c r="M224" s="187" t="s">
        <v>19</v>
      </c>
      <c r="N224" s="188" t="s">
        <v>44</v>
      </c>
      <c r="O224" s="66"/>
      <c r="P224" s="189">
        <f>O224*H224</f>
        <v>0</v>
      </c>
      <c r="Q224" s="189">
        <v>0</v>
      </c>
      <c r="R224" s="189">
        <f>Q224*H224</f>
        <v>0</v>
      </c>
      <c r="S224" s="189">
        <v>0</v>
      </c>
      <c r="T224" s="19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1" t="s">
        <v>143</v>
      </c>
      <c r="AT224" s="191" t="s">
        <v>139</v>
      </c>
      <c r="AU224" s="191" t="s">
        <v>82</v>
      </c>
      <c r="AY224" s="19" t="s">
        <v>137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19" t="s">
        <v>80</v>
      </c>
      <c r="BK224" s="192">
        <f>ROUND(I224*H224,2)</f>
        <v>0</v>
      </c>
      <c r="BL224" s="19" t="s">
        <v>143</v>
      </c>
      <c r="BM224" s="191" t="s">
        <v>978</v>
      </c>
    </row>
    <row r="225" spans="1:65" s="2" customFormat="1" ht="11.25">
      <c r="A225" s="36"/>
      <c r="B225" s="37"/>
      <c r="C225" s="38"/>
      <c r="D225" s="193" t="s">
        <v>150</v>
      </c>
      <c r="E225" s="38"/>
      <c r="F225" s="194" t="s">
        <v>804</v>
      </c>
      <c r="G225" s="38"/>
      <c r="H225" s="38"/>
      <c r="I225" s="195"/>
      <c r="J225" s="38"/>
      <c r="K225" s="38"/>
      <c r="L225" s="41"/>
      <c r="M225" s="196"/>
      <c r="N225" s="197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150</v>
      </c>
      <c r="AU225" s="19" t="s">
        <v>82</v>
      </c>
    </row>
    <row r="226" spans="1:65" s="13" customFormat="1" ht="11.25">
      <c r="B226" s="198"/>
      <c r="C226" s="199"/>
      <c r="D226" s="200" t="s">
        <v>191</v>
      </c>
      <c r="E226" s="201" t="s">
        <v>19</v>
      </c>
      <c r="F226" s="202" t="s">
        <v>979</v>
      </c>
      <c r="G226" s="199"/>
      <c r="H226" s="203">
        <v>3760</v>
      </c>
      <c r="I226" s="204"/>
      <c r="J226" s="199"/>
      <c r="K226" s="199"/>
      <c r="L226" s="205"/>
      <c r="M226" s="206"/>
      <c r="N226" s="207"/>
      <c r="O226" s="207"/>
      <c r="P226" s="207"/>
      <c r="Q226" s="207"/>
      <c r="R226" s="207"/>
      <c r="S226" s="207"/>
      <c r="T226" s="208"/>
      <c r="AT226" s="209" t="s">
        <v>191</v>
      </c>
      <c r="AU226" s="209" t="s">
        <v>82</v>
      </c>
      <c r="AV226" s="13" t="s">
        <v>82</v>
      </c>
      <c r="AW226" s="13" t="s">
        <v>35</v>
      </c>
      <c r="AX226" s="13" t="s">
        <v>73</v>
      </c>
      <c r="AY226" s="209" t="s">
        <v>137</v>
      </c>
    </row>
    <row r="227" spans="1:65" s="13" customFormat="1" ht="11.25">
      <c r="B227" s="198"/>
      <c r="C227" s="199"/>
      <c r="D227" s="200" t="s">
        <v>191</v>
      </c>
      <c r="E227" s="201" t="s">
        <v>19</v>
      </c>
      <c r="F227" s="202" t="s">
        <v>980</v>
      </c>
      <c r="G227" s="199"/>
      <c r="H227" s="203">
        <v>1227.53</v>
      </c>
      <c r="I227" s="204"/>
      <c r="J227" s="199"/>
      <c r="K227" s="199"/>
      <c r="L227" s="205"/>
      <c r="M227" s="206"/>
      <c r="N227" s="207"/>
      <c r="O227" s="207"/>
      <c r="P227" s="207"/>
      <c r="Q227" s="207"/>
      <c r="R227" s="207"/>
      <c r="S227" s="207"/>
      <c r="T227" s="208"/>
      <c r="AT227" s="209" t="s">
        <v>191</v>
      </c>
      <c r="AU227" s="209" t="s">
        <v>82</v>
      </c>
      <c r="AV227" s="13" t="s">
        <v>82</v>
      </c>
      <c r="AW227" s="13" t="s">
        <v>35</v>
      </c>
      <c r="AX227" s="13" t="s">
        <v>73</v>
      </c>
      <c r="AY227" s="209" t="s">
        <v>137</v>
      </c>
    </row>
    <row r="228" spans="1:65" s="13" customFormat="1" ht="11.25">
      <c r="B228" s="198"/>
      <c r="C228" s="199"/>
      <c r="D228" s="200" t="s">
        <v>191</v>
      </c>
      <c r="E228" s="201" t="s">
        <v>19</v>
      </c>
      <c r="F228" s="202" t="s">
        <v>981</v>
      </c>
      <c r="G228" s="199"/>
      <c r="H228" s="203">
        <v>60</v>
      </c>
      <c r="I228" s="204"/>
      <c r="J228" s="199"/>
      <c r="K228" s="199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191</v>
      </c>
      <c r="AU228" s="209" t="s">
        <v>82</v>
      </c>
      <c r="AV228" s="13" t="s">
        <v>82</v>
      </c>
      <c r="AW228" s="13" t="s">
        <v>35</v>
      </c>
      <c r="AX228" s="13" t="s">
        <v>73</v>
      </c>
      <c r="AY228" s="209" t="s">
        <v>137</v>
      </c>
    </row>
    <row r="229" spans="1:65" s="13" customFormat="1" ht="11.25">
      <c r="B229" s="198"/>
      <c r="C229" s="199"/>
      <c r="D229" s="200" t="s">
        <v>191</v>
      </c>
      <c r="E229" s="201" t="s">
        <v>19</v>
      </c>
      <c r="F229" s="202" t="s">
        <v>982</v>
      </c>
      <c r="G229" s="199"/>
      <c r="H229" s="203">
        <v>180</v>
      </c>
      <c r="I229" s="204"/>
      <c r="J229" s="199"/>
      <c r="K229" s="199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191</v>
      </c>
      <c r="AU229" s="209" t="s">
        <v>82</v>
      </c>
      <c r="AV229" s="13" t="s">
        <v>82</v>
      </c>
      <c r="AW229" s="13" t="s">
        <v>35</v>
      </c>
      <c r="AX229" s="13" t="s">
        <v>73</v>
      </c>
      <c r="AY229" s="209" t="s">
        <v>137</v>
      </c>
    </row>
    <row r="230" spans="1:65" s="14" customFormat="1" ht="11.25">
      <c r="B230" s="210"/>
      <c r="C230" s="211"/>
      <c r="D230" s="200" t="s">
        <v>191</v>
      </c>
      <c r="E230" s="212" t="s">
        <v>19</v>
      </c>
      <c r="F230" s="213" t="s">
        <v>193</v>
      </c>
      <c r="G230" s="211"/>
      <c r="H230" s="214">
        <v>5227.53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191</v>
      </c>
      <c r="AU230" s="220" t="s">
        <v>82</v>
      </c>
      <c r="AV230" s="14" t="s">
        <v>143</v>
      </c>
      <c r="AW230" s="14" t="s">
        <v>35</v>
      </c>
      <c r="AX230" s="14" t="s">
        <v>80</v>
      </c>
      <c r="AY230" s="220" t="s">
        <v>137</v>
      </c>
    </row>
    <row r="231" spans="1:65" s="2" customFormat="1" ht="16.5" customHeight="1">
      <c r="A231" s="36"/>
      <c r="B231" s="37"/>
      <c r="C231" s="221" t="s">
        <v>397</v>
      </c>
      <c r="D231" s="221" t="s">
        <v>269</v>
      </c>
      <c r="E231" s="222" t="s">
        <v>421</v>
      </c>
      <c r="F231" s="223" t="s">
        <v>422</v>
      </c>
      <c r="G231" s="224" t="s">
        <v>326</v>
      </c>
      <c r="H231" s="225">
        <v>146.37100000000001</v>
      </c>
      <c r="I231" s="226"/>
      <c r="J231" s="227">
        <f>ROUND(I231*H231,2)</f>
        <v>0</v>
      </c>
      <c r="K231" s="223" t="s">
        <v>148</v>
      </c>
      <c r="L231" s="228"/>
      <c r="M231" s="229" t="s">
        <v>19</v>
      </c>
      <c r="N231" s="230" t="s">
        <v>44</v>
      </c>
      <c r="O231" s="66"/>
      <c r="P231" s="189">
        <f>O231*H231</f>
        <v>0</v>
      </c>
      <c r="Q231" s="189">
        <v>1</v>
      </c>
      <c r="R231" s="189">
        <f>Q231*H231</f>
        <v>146.37100000000001</v>
      </c>
      <c r="S231" s="189">
        <v>0</v>
      </c>
      <c r="T231" s="19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91" t="s">
        <v>174</v>
      </c>
      <c r="AT231" s="191" t="s">
        <v>269</v>
      </c>
      <c r="AU231" s="191" t="s">
        <v>82</v>
      </c>
      <c r="AY231" s="19" t="s">
        <v>137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9" t="s">
        <v>80</v>
      </c>
      <c r="BK231" s="192">
        <f>ROUND(I231*H231,2)</f>
        <v>0</v>
      </c>
      <c r="BL231" s="19" t="s">
        <v>143</v>
      </c>
      <c r="BM231" s="191" t="s">
        <v>983</v>
      </c>
    </row>
    <row r="232" spans="1:65" s="13" customFormat="1" ht="11.25">
      <c r="B232" s="198"/>
      <c r="C232" s="199"/>
      <c r="D232" s="200" t="s">
        <v>191</v>
      </c>
      <c r="E232" s="201" t="s">
        <v>19</v>
      </c>
      <c r="F232" s="202" t="s">
        <v>984</v>
      </c>
      <c r="G232" s="199"/>
      <c r="H232" s="203">
        <v>146.37100000000001</v>
      </c>
      <c r="I232" s="204"/>
      <c r="J232" s="199"/>
      <c r="K232" s="199"/>
      <c r="L232" s="205"/>
      <c r="M232" s="206"/>
      <c r="N232" s="207"/>
      <c r="O232" s="207"/>
      <c r="P232" s="207"/>
      <c r="Q232" s="207"/>
      <c r="R232" s="207"/>
      <c r="S232" s="207"/>
      <c r="T232" s="208"/>
      <c r="AT232" s="209" t="s">
        <v>191</v>
      </c>
      <c r="AU232" s="209" t="s">
        <v>82</v>
      </c>
      <c r="AV232" s="13" t="s">
        <v>82</v>
      </c>
      <c r="AW232" s="13" t="s">
        <v>35</v>
      </c>
      <c r="AX232" s="13" t="s">
        <v>80</v>
      </c>
      <c r="AY232" s="209" t="s">
        <v>137</v>
      </c>
    </row>
    <row r="233" spans="1:65" s="2" customFormat="1" ht="24.2" customHeight="1">
      <c r="A233" s="36"/>
      <c r="B233" s="37"/>
      <c r="C233" s="180" t="s">
        <v>402</v>
      </c>
      <c r="D233" s="180" t="s">
        <v>139</v>
      </c>
      <c r="E233" s="181" t="s">
        <v>985</v>
      </c>
      <c r="F233" s="182" t="s">
        <v>986</v>
      </c>
      <c r="G233" s="183" t="s">
        <v>142</v>
      </c>
      <c r="H233" s="184">
        <v>337</v>
      </c>
      <c r="I233" s="185"/>
      <c r="J233" s="186">
        <f>ROUND(I233*H233,2)</f>
        <v>0</v>
      </c>
      <c r="K233" s="182" t="s">
        <v>148</v>
      </c>
      <c r="L233" s="41"/>
      <c r="M233" s="187" t="s">
        <v>19</v>
      </c>
      <c r="N233" s="188" t="s">
        <v>44</v>
      </c>
      <c r="O233" s="66"/>
      <c r="P233" s="189">
        <f>O233*H233</f>
        <v>0</v>
      </c>
      <c r="Q233" s="189">
        <v>0</v>
      </c>
      <c r="R233" s="189">
        <f>Q233*H233</f>
        <v>0</v>
      </c>
      <c r="S233" s="189">
        <v>0</v>
      </c>
      <c r="T233" s="19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1" t="s">
        <v>143</v>
      </c>
      <c r="AT233" s="191" t="s">
        <v>139</v>
      </c>
      <c r="AU233" s="191" t="s">
        <v>82</v>
      </c>
      <c r="AY233" s="19" t="s">
        <v>137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9" t="s">
        <v>80</v>
      </c>
      <c r="BK233" s="192">
        <f>ROUND(I233*H233,2)</f>
        <v>0</v>
      </c>
      <c r="BL233" s="19" t="s">
        <v>143</v>
      </c>
      <c r="BM233" s="191" t="s">
        <v>987</v>
      </c>
    </row>
    <row r="234" spans="1:65" s="2" customFormat="1" ht="11.25">
      <c r="A234" s="36"/>
      <c r="B234" s="37"/>
      <c r="C234" s="38"/>
      <c r="D234" s="193" t="s">
        <v>150</v>
      </c>
      <c r="E234" s="38"/>
      <c r="F234" s="194" t="s">
        <v>988</v>
      </c>
      <c r="G234" s="38"/>
      <c r="H234" s="38"/>
      <c r="I234" s="195"/>
      <c r="J234" s="38"/>
      <c r="K234" s="38"/>
      <c r="L234" s="41"/>
      <c r="M234" s="196"/>
      <c r="N234" s="197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150</v>
      </c>
      <c r="AU234" s="19" t="s">
        <v>82</v>
      </c>
    </row>
    <row r="235" spans="1:65" s="15" customFormat="1" ht="11.25">
      <c r="B235" s="231"/>
      <c r="C235" s="232"/>
      <c r="D235" s="200" t="s">
        <v>191</v>
      </c>
      <c r="E235" s="233" t="s">
        <v>19</v>
      </c>
      <c r="F235" s="234" t="s">
        <v>989</v>
      </c>
      <c r="G235" s="232"/>
      <c r="H235" s="233" t="s">
        <v>19</v>
      </c>
      <c r="I235" s="235"/>
      <c r="J235" s="232"/>
      <c r="K235" s="232"/>
      <c r="L235" s="236"/>
      <c r="M235" s="237"/>
      <c r="N235" s="238"/>
      <c r="O235" s="238"/>
      <c r="P235" s="238"/>
      <c r="Q235" s="238"/>
      <c r="R235" s="238"/>
      <c r="S235" s="238"/>
      <c r="T235" s="239"/>
      <c r="AT235" s="240" t="s">
        <v>191</v>
      </c>
      <c r="AU235" s="240" t="s">
        <v>82</v>
      </c>
      <c r="AV235" s="15" t="s">
        <v>80</v>
      </c>
      <c r="AW235" s="15" t="s">
        <v>35</v>
      </c>
      <c r="AX235" s="15" t="s">
        <v>73</v>
      </c>
      <c r="AY235" s="240" t="s">
        <v>137</v>
      </c>
    </row>
    <row r="236" spans="1:65" s="13" customFormat="1" ht="11.25">
      <c r="B236" s="198"/>
      <c r="C236" s="199"/>
      <c r="D236" s="200" t="s">
        <v>191</v>
      </c>
      <c r="E236" s="201" t="s">
        <v>19</v>
      </c>
      <c r="F236" s="202" t="s">
        <v>990</v>
      </c>
      <c r="G236" s="199"/>
      <c r="H236" s="203">
        <v>337</v>
      </c>
      <c r="I236" s="204"/>
      <c r="J236" s="199"/>
      <c r="K236" s="199"/>
      <c r="L236" s="205"/>
      <c r="M236" s="206"/>
      <c r="N236" s="207"/>
      <c r="O236" s="207"/>
      <c r="P236" s="207"/>
      <c r="Q236" s="207"/>
      <c r="R236" s="207"/>
      <c r="S236" s="207"/>
      <c r="T236" s="208"/>
      <c r="AT236" s="209" t="s">
        <v>191</v>
      </c>
      <c r="AU236" s="209" t="s">
        <v>82</v>
      </c>
      <c r="AV236" s="13" t="s">
        <v>82</v>
      </c>
      <c r="AW236" s="13" t="s">
        <v>35</v>
      </c>
      <c r="AX236" s="13" t="s">
        <v>80</v>
      </c>
      <c r="AY236" s="209" t="s">
        <v>137</v>
      </c>
    </row>
    <row r="237" spans="1:65" s="2" customFormat="1" ht="21.75" customHeight="1">
      <c r="A237" s="36"/>
      <c r="B237" s="37"/>
      <c r="C237" s="180" t="s">
        <v>412</v>
      </c>
      <c r="D237" s="180" t="s">
        <v>139</v>
      </c>
      <c r="E237" s="181" t="s">
        <v>426</v>
      </c>
      <c r="F237" s="182" t="s">
        <v>427</v>
      </c>
      <c r="G237" s="183" t="s">
        <v>142</v>
      </c>
      <c r="H237" s="184">
        <v>5620.19</v>
      </c>
      <c r="I237" s="185"/>
      <c r="J237" s="186">
        <f>ROUND(I237*H237,2)</f>
        <v>0</v>
      </c>
      <c r="K237" s="182" t="s">
        <v>148</v>
      </c>
      <c r="L237" s="41"/>
      <c r="M237" s="187" t="s">
        <v>19</v>
      </c>
      <c r="N237" s="188" t="s">
        <v>44</v>
      </c>
      <c r="O237" s="66"/>
      <c r="P237" s="189">
        <f>O237*H237</f>
        <v>0</v>
      </c>
      <c r="Q237" s="189">
        <v>0</v>
      </c>
      <c r="R237" s="189">
        <f>Q237*H237</f>
        <v>0</v>
      </c>
      <c r="S237" s="189">
        <v>0</v>
      </c>
      <c r="T237" s="19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91" t="s">
        <v>143</v>
      </c>
      <c r="AT237" s="191" t="s">
        <v>139</v>
      </c>
      <c r="AU237" s="191" t="s">
        <v>82</v>
      </c>
      <c r="AY237" s="19" t="s">
        <v>137</v>
      </c>
      <c r="BE237" s="192">
        <f>IF(N237="základní",J237,0)</f>
        <v>0</v>
      </c>
      <c r="BF237" s="192">
        <f>IF(N237="snížená",J237,0)</f>
        <v>0</v>
      </c>
      <c r="BG237" s="192">
        <f>IF(N237="zákl. přenesená",J237,0)</f>
        <v>0</v>
      </c>
      <c r="BH237" s="192">
        <f>IF(N237="sníž. přenesená",J237,0)</f>
        <v>0</v>
      </c>
      <c r="BI237" s="192">
        <f>IF(N237="nulová",J237,0)</f>
        <v>0</v>
      </c>
      <c r="BJ237" s="19" t="s">
        <v>80</v>
      </c>
      <c r="BK237" s="192">
        <f>ROUND(I237*H237,2)</f>
        <v>0</v>
      </c>
      <c r="BL237" s="19" t="s">
        <v>143</v>
      </c>
      <c r="BM237" s="191" t="s">
        <v>991</v>
      </c>
    </row>
    <row r="238" spans="1:65" s="2" customFormat="1" ht="11.25">
      <c r="A238" s="36"/>
      <c r="B238" s="37"/>
      <c r="C238" s="38"/>
      <c r="D238" s="193" t="s">
        <v>150</v>
      </c>
      <c r="E238" s="38"/>
      <c r="F238" s="194" t="s">
        <v>429</v>
      </c>
      <c r="G238" s="38"/>
      <c r="H238" s="38"/>
      <c r="I238" s="195"/>
      <c r="J238" s="38"/>
      <c r="K238" s="38"/>
      <c r="L238" s="41"/>
      <c r="M238" s="196"/>
      <c r="N238" s="197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150</v>
      </c>
      <c r="AU238" s="19" t="s">
        <v>82</v>
      </c>
    </row>
    <row r="239" spans="1:65" s="15" customFormat="1" ht="11.25">
      <c r="B239" s="231"/>
      <c r="C239" s="232"/>
      <c r="D239" s="200" t="s">
        <v>191</v>
      </c>
      <c r="E239" s="233" t="s">
        <v>19</v>
      </c>
      <c r="F239" s="234" t="s">
        <v>434</v>
      </c>
      <c r="G239" s="232"/>
      <c r="H239" s="233" t="s">
        <v>19</v>
      </c>
      <c r="I239" s="235"/>
      <c r="J239" s="232"/>
      <c r="K239" s="232"/>
      <c r="L239" s="236"/>
      <c r="M239" s="237"/>
      <c r="N239" s="238"/>
      <c r="O239" s="238"/>
      <c r="P239" s="238"/>
      <c r="Q239" s="238"/>
      <c r="R239" s="238"/>
      <c r="S239" s="238"/>
      <c r="T239" s="239"/>
      <c r="AT239" s="240" t="s">
        <v>191</v>
      </c>
      <c r="AU239" s="240" t="s">
        <v>82</v>
      </c>
      <c r="AV239" s="15" t="s">
        <v>80</v>
      </c>
      <c r="AW239" s="15" t="s">
        <v>35</v>
      </c>
      <c r="AX239" s="15" t="s">
        <v>73</v>
      </c>
      <c r="AY239" s="240" t="s">
        <v>137</v>
      </c>
    </row>
    <row r="240" spans="1:65" s="13" customFormat="1" ht="11.25">
      <c r="B240" s="198"/>
      <c r="C240" s="199"/>
      <c r="D240" s="200" t="s">
        <v>191</v>
      </c>
      <c r="E240" s="201" t="s">
        <v>19</v>
      </c>
      <c r="F240" s="202" t="s">
        <v>992</v>
      </c>
      <c r="G240" s="199"/>
      <c r="H240" s="203">
        <v>5043.1899999999996</v>
      </c>
      <c r="I240" s="204"/>
      <c r="J240" s="199"/>
      <c r="K240" s="199"/>
      <c r="L240" s="205"/>
      <c r="M240" s="206"/>
      <c r="N240" s="207"/>
      <c r="O240" s="207"/>
      <c r="P240" s="207"/>
      <c r="Q240" s="207"/>
      <c r="R240" s="207"/>
      <c r="S240" s="207"/>
      <c r="T240" s="208"/>
      <c r="AT240" s="209" t="s">
        <v>191</v>
      </c>
      <c r="AU240" s="209" t="s">
        <v>82</v>
      </c>
      <c r="AV240" s="13" t="s">
        <v>82</v>
      </c>
      <c r="AW240" s="13" t="s">
        <v>35</v>
      </c>
      <c r="AX240" s="13" t="s">
        <v>73</v>
      </c>
      <c r="AY240" s="209" t="s">
        <v>137</v>
      </c>
    </row>
    <row r="241" spans="1:65" s="13" customFormat="1" ht="11.25">
      <c r="B241" s="198"/>
      <c r="C241" s="199"/>
      <c r="D241" s="200" t="s">
        <v>191</v>
      </c>
      <c r="E241" s="201" t="s">
        <v>19</v>
      </c>
      <c r="F241" s="202" t="s">
        <v>993</v>
      </c>
      <c r="G241" s="199"/>
      <c r="H241" s="203">
        <v>180</v>
      </c>
      <c r="I241" s="204"/>
      <c r="J241" s="199"/>
      <c r="K241" s="199"/>
      <c r="L241" s="205"/>
      <c r="M241" s="206"/>
      <c r="N241" s="207"/>
      <c r="O241" s="207"/>
      <c r="P241" s="207"/>
      <c r="Q241" s="207"/>
      <c r="R241" s="207"/>
      <c r="S241" s="207"/>
      <c r="T241" s="208"/>
      <c r="AT241" s="209" t="s">
        <v>191</v>
      </c>
      <c r="AU241" s="209" t="s">
        <v>82</v>
      </c>
      <c r="AV241" s="13" t="s">
        <v>82</v>
      </c>
      <c r="AW241" s="13" t="s">
        <v>35</v>
      </c>
      <c r="AX241" s="13" t="s">
        <v>73</v>
      </c>
      <c r="AY241" s="209" t="s">
        <v>137</v>
      </c>
    </row>
    <row r="242" spans="1:65" s="13" customFormat="1" ht="11.25">
      <c r="B242" s="198"/>
      <c r="C242" s="199"/>
      <c r="D242" s="200" t="s">
        <v>191</v>
      </c>
      <c r="E242" s="201" t="s">
        <v>19</v>
      </c>
      <c r="F242" s="202" t="s">
        <v>994</v>
      </c>
      <c r="G242" s="199"/>
      <c r="H242" s="203">
        <v>60</v>
      </c>
      <c r="I242" s="204"/>
      <c r="J242" s="199"/>
      <c r="K242" s="199"/>
      <c r="L242" s="205"/>
      <c r="M242" s="206"/>
      <c r="N242" s="207"/>
      <c r="O242" s="207"/>
      <c r="P242" s="207"/>
      <c r="Q242" s="207"/>
      <c r="R242" s="207"/>
      <c r="S242" s="207"/>
      <c r="T242" s="208"/>
      <c r="AT242" s="209" t="s">
        <v>191</v>
      </c>
      <c r="AU242" s="209" t="s">
        <v>82</v>
      </c>
      <c r="AV242" s="13" t="s">
        <v>82</v>
      </c>
      <c r="AW242" s="13" t="s">
        <v>35</v>
      </c>
      <c r="AX242" s="13" t="s">
        <v>73</v>
      </c>
      <c r="AY242" s="209" t="s">
        <v>137</v>
      </c>
    </row>
    <row r="243" spans="1:65" s="13" customFormat="1" ht="11.25">
      <c r="B243" s="198"/>
      <c r="C243" s="199"/>
      <c r="D243" s="200" t="s">
        <v>191</v>
      </c>
      <c r="E243" s="201" t="s">
        <v>19</v>
      </c>
      <c r="F243" s="202" t="s">
        <v>995</v>
      </c>
      <c r="G243" s="199"/>
      <c r="H243" s="203">
        <v>337</v>
      </c>
      <c r="I243" s="204"/>
      <c r="J243" s="199"/>
      <c r="K243" s="199"/>
      <c r="L243" s="205"/>
      <c r="M243" s="206"/>
      <c r="N243" s="207"/>
      <c r="O243" s="207"/>
      <c r="P243" s="207"/>
      <c r="Q243" s="207"/>
      <c r="R243" s="207"/>
      <c r="S243" s="207"/>
      <c r="T243" s="208"/>
      <c r="AT243" s="209" t="s">
        <v>191</v>
      </c>
      <c r="AU243" s="209" t="s">
        <v>82</v>
      </c>
      <c r="AV243" s="13" t="s">
        <v>82</v>
      </c>
      <c r="AW243" s="13" t="s">
        <v>35</v>
      </c>
      <c r="AX243" s="13" t="s">
        <v>73</v>
      </c>
      <c r="AY243" s="209" t="s">
        <v>137</v>
      </c>
    </row>
    <row r="244" spans="1:65" s="14" customFormat="1" ht="11.25">
      <c r="B244" s="210"/>
      <c r="C244" s="211"/>
      <c r="D244" s="200" t="s">
        <v>191</v>
      </c>
      <c r="E244" s="212" t="s">
        <v>19</v>
      </c>
      <c r="F244" s="213" t="s">
        <v>193</v>
      </c>
      <c r="G244" s="211"/>
      <c r="H244" s="214">
        <v>5620.19</v>
      </c>
      <c r="I244" s="215"/>
      <c r="J244" s="211"/>
      <c r="K244" s="211"/>
      <c r="L244" s="216"/>
      <c r="M244" s="217"/>
      <c r="N244" s="218"/>
      <c r="O244" s="218"/>
      <c r="P244" s="218"/>
      <c r="Q244" s="218"/>
      <c r="R244" s="218"/>
      <c r="S244" s="218"/>
      <c r="T244" s="219"/>
      <c r="AT244" s="220" t="s">
        <v>191</v>
      </c>
      <c r="AU244" s="220" t="s">
        <v>82</v>
      </c>
      <c r="AV244" s="14" t="s">
        <v>143</v>
      </c>
      <c r="AW244" s="14" t="s">
        <v>35</v>
      </c>
      <c r="AX244" s="14" t="s">
        <v>80</v>
      </c>
      <c r="AY244" s="220" t="s">
        <v>137</v>
      </c>
    </row>
    <row r="245" spans="1:65" s="2" customFormat="1" ht="21.75" customHeight="1">
      <c r="A245" s="36"/>
      <c r="B245" s="37"/>
      <c r="C245" s="180" t="s">
        <v>420</v>
      </c>
      <c r="D245" s="180" t="s">
        <v>139</v>
      </c>
      <c r="E245" s="181" t="s">
        <v>439</v>
      </c>
      <c r="F245" s="182" t="s">
        <v>440</v>
      </c>
      <c r="G245" s="183" t="s">
        <v>142</v>
      </c>
      <c r="H245" s="184">
        <v>5620.19</v>
      </c>
      <c r="I245" s="185"/>
      <c r="J245" s="186">
        <f>ROUND(I245*H245,2)</f>
        <v>0</v>
      </c>
      <c r="K245" s="182" t="s">
        <v>148</v>
      </c>
      <c r="L245" s="41"/>
      <c r="M245" s="187" t="s">
        <v>19</v>
      </c>
      <c r="N245" s="188" t="s">
        <v>44</v>
      </c>
      <c r="O245" s="66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1" t="s">
        <v>143</v>
      </c>
      <c r="AT245" s="191" t="s">
        <v>139</v>
      </c>
      <c r="AU245" s="191" t="s">
        <v>82</v>
      </c>
      <c r="AY245" s="19" t="s">
        <v>137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9" t="s">
        <v>80</v>
      </c>
      <c r="BK245" s="192">
        <f>ROUND(I245*H245,2)</f>
        <v>0</v>
      </c>
      <c r="BL245" s="19" t="s">
        <v>143</v>
      </c>
      <c r="BM245" s="191" t="s">
        <v>996</v>
      </c>
    </row>
    <row r="246" spans="1:65" s="2" customFormat="1" ht="11.25">
      <c r="A246" s="36"/>
      <c r="B246" s="37"/>
      <c r="C246" s="38"/>
      <c r="D246" s="193" t="s">
        <v>150</v>
      </c>
      <c r="E246" s="38"/>
      <c r="F246" s="194" t="s">
        <v>442</v>
      </c>
      <c r="G246" s="38"/>
      <c r="H246" s="38"/>
      <c r="I246" s="195"/>
      <c r="J246" s="38"/>
      <c r="K246" s="38"/>
      <c r="L246" s="41"/>
      <c r="M246" s="196"/>
      <c r="N246" s="197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150</v>
      </c>
      <c r="AU246" s="19" t="s">
        <v>82</v>
      </c>
    </row>
    <row r="247" spans="1:65" s="15" customFormat="1" ht="11.25">
      <c r="B247" s="231"/>
      <c r="C247" s="232"/>
      <c r="D247" s="200" t="s">
        <v>191</v>
      </c>
      <c r="E247" s="233" t="s">
        <v>19</v>
      </c>
      <c r="F247" s="234" t="s">
        <v>443</v>
      </c>
      <c r="G247" s="232"/>
      <c r="H247" s="233" t="s">
        <v>19</v>
      </c>
      <c r="I247" s="235"/>
      <c r="J247" s="232"/>
      <c r="K247" s="232"/>
      <c r="L247" s="236"/>
      <c r="M247" s="237"/>
      <c r="N247" s="238"/>
      <c r="O247" s="238"/>
      <c r="P247" s="238"/>
      <c r="Q247" s="238"/>
      <c r="R247" s="238"/>
      <c r="S247" s="238"/>
      <c r="T247" s="239"/>
      <c r="AT247" s="240" t="s">
        <v>191</v>
      </c>
      <c r="AU247" s="240" t="s">
        <v>82</v>
      </c>
      <c r="AV247" s="15" t="s">
        <v>80</v>
      </c>
      <c r="AW247" s="15" t="s">
        <v>35</v>
      </c>
      <c r="AX247" s="15" t="s">
        <v>73</v>
      </c>
      <c r="AY247" s="240" t="s">
        <v>137</v>
      </c>
    </row>
    <row r="248" spans="1:65" s="13" customFormat="1" ht="11.25">
      <c r="B248" s="198"/>
      <c r="C248" s="199"/>
      <c r="D248" s="200" t="s">
        <v>191</v>
      </c>
      <c r="E248" s="201" t="s">
        <v>19</v>
      </c>
      <c r="F248" s="202" t="s">
        <v>992</v>
      </c>
      <c r="G248" s="199"/>
      <c r="H248" s="203">
        <v>5043.1899999999996</v>
      </c>
      <c r="I248" s="204"/>
      <c r="J248" s="199"/>
      <c r="K248" s="199"/>
      <c r="L248" s="205"/>
      <c r="M248" s="206"/>
      <c r="N248" s="207"/>
      <c r="O248" s="207"/>
      <c r="P248" s="207"/>
      <c r="Q248" s="207"/>
      <c r="R248" s="207"/>
      <c r="S248" s="207"/>
      <c r="T248" s="208"/>
      <c r="AT248" s="209" t="s">
        <v>191</v>
      </c>
      <c r="AU248" s="209" t="s">
        <v>82</v>
      </c>
      <c r="AV248" s="13" t="s">
        <v>82</v>
      </c>
      <c r="AW248" s="13" t="s">
        <v>35</v>
      </c>
      <c r="AX248" s="13" t="s">
        <v>73</v>
      </c>
      <c r="AY248" s="209" t="s">
        <v>137</v>
      </c>
    </row>
    <row r="249" spans="1:65" s="13" customFormat="1" ht="11.25">
      <c r="B249" s="198"/>
      <c r="C249" s="199"/>
      <c r="D249" s="200" t="s">
        <v>191</v>
      </c>
      <c r="E249" s="201" t="s">
        <v>19</v>
      </c>
      <c r="F249" s="202" t="s">
        <v>997</v>
      </c>
      <c r="G249" s="199"/>
      <c r="H249" s="203">
        <v>180</v>
      </c>
      <c r="I249" s="204"/>
      <c r="J249" s="199"/>
      <c r="K249" s="199"/>
      <c r="L249" s="205"/>
      <c r="M249" s="206"/>
      <c r="N249" s="207"/>
      <c r="O249" s="207"/>
      <c r="P249" s="207"/>
      <c r="Q249" s="207"/>
      <c r="R249" s="207"/>
      <c r="S249" s="207"/>
      <c r="T249" s="208"/>
      <c r="AT249" s="209" t="s">
        <v>191</v>
      </c>
      <c r="AU249" s="209" t="s">
        <v>82</v>
      </c>
      <c r="AV249" s="13" t="s">
        <v>82</v>
      </c>
      <c r="AW249" s="13" t="s">
        <v>35</v>
      </c>
      <c r="AX249" s="13" t="s">
        <v>73</v>
      </c>
      <c r="AY249" s="209" t="s">
        <v>137</v>
      </c>
    </row>
    <row r="250" spans="1:65" s="13" customFormat="1" ht="11.25">
      <c r="B250" s="198"/>
      <c r="C250" s="199"/>
      <c r="D250" s="200" t="s">
        <v>191</v>
      </c>
      <c r="E250" s="201" t="s">
        <v>19</v>
      </c>
      <c r="F250" s="202" t="s">
        <v>994</v>
      </c>
      <c r="G250" s="199"/>
      <c r="H250" s="203">
        <v>60</v>
      </c>
      <c r="I250" s="204"/>
      <c r="J250" s="199"/>
      <c r="K250" s="199"/>
      <c r="L250" s="205"/>
      <c r="M250" s="206"/>
      <c r="N250" s="207"/>
      <c r="O250" s="207"/>
      <c r="P250" s="207"/>
      <c r="Q250" s="207"/>
      <c r="R250" s="207"/>
      <c r="S250" s="207"/>
      <c r="T250" s="208"/>
      <c r="AT250" s="209" t="s">
        <v>191</v>
      </c>
      <c r="AU250" s="209" t="s">
        <v>82</v>
      </c>
      <c r="AV250" s="13" t="s">
        <v>82</v>
      </c>
      <c r="AW250" s="13" t="s">
        <v>35</v>
      </c>
      <c r="AX250" s="13" t="s">
        <v>73</v>
      </c>
      <c r="AY250" s="209" t="s">
        <v>137</v>
      </c>
    </row>
    <row r="251" spans="1:65" s="13" customFormat="1" ht="11.25">
      <c r="B251" s="198"/>
      <c r="C251" s="199"/>
      <c r="D251" s="200" t="s">
        <v>191</v>
      </c>
      <c r="E251" s="201" t="s">
        <v>19</v>
      </c>
      <c r="F251" s="202" t="s">
        <v>995</v>
      </c>
      <c r="G251" s="199"/>
      <c r="H251" s="203">
        <v>337</v>
      </c>
      <c r="I251" s="204"/>
      <c r="J251" s="199"/>
      <c r="K251" s="199"/>
      <c r="L251" s="205"/>
      <c r="M251" s="206"/>
      <c r="N251" s="207"/>
      <c r="O251" s="207"/>
      <c r="P251" s="207"/>
      <c r="Q251" s="207"/>
      <c r="R251" s="207"/>
      <c r="S251" s="207"/>
      <c r="T251" s="208"/>
      <c r="AT251" s="209" t="s">
        <v>191</v>
      </c>
      <c r="AU251" s="209" t="s">
        <v>82</v>
      </c>
      <c r="AV251" s="13" t="s">
        <v>82</v>
      </c>
      <c r="AW251" s="13" t="s">
        <v>35</v>
      </c>
      <c r="AX251" s="13" t="s">
        <v>73</v>
      </c>
      <c r="AY251" s="209" t="s">
        <v>137</v>
      </c>
    </row>
    <row r="252" spans="1:65" s="14" customFormat="1" ht="11.25">
      <c r="B252" s="210"/>
      <c r="C252" s="211"/>
      <c r="D252" s="200" t="s">
        <v>191</v>
      </c>
      <c r="E252" s="212" t="s">
        <v>19</v>
      </c>
      <c r="F252" s="213" t="s">
        <v>193</v>
      </c>
      <c r="G252" s="211"/>
      <c r="H252" s="214">
        <v>5620.19</v>
      </c>
      <c r="I252" s="215"/>
      <c r="J252" s="211"/>
      <c r="K252" s="211"/>
      <c r="L252" s="216"/>
      <c r="M252" s="217"/>
      <c r="N252" s="218"/>
      <c r="O252" s="218"/>
      <c r="P252" s="218"/>
      <c r="Q252" s="218"/>
      <c r="R252" s="218"/>
      <c r="S252" s="218"/>
      <c r="T252" s="219"/>
      <c r="AT252" s="220" t="s">
        <v>191</v>
      </c>
      <c r="AU252" s="220" t="s">
        <v>82</v>
      </c>
      <c r="AV252" s="14" t="s">
        <v>143</v>
      </c>
      <c r="AW252" s="14" t="s">
        <v>35</v>
      </c>
      <c r="AX252" s="14" t="s">
        <v>80</v>
      </c>
      <c r="AY252" s="220" t="s">
        <v>137</v>
      </c>
    </row>
    <row r="253" spans="1:65" s="2" customFormat="1" ht="16.5" customHeight="1">
      <c r="A253" s="36"/>
      <c r="B253" s="37"/>
      <c r="C253" s="180" t="s">
        <v>425</v>
      </c>
      <c r="D253" s="180" t="s">
        <v>139</v>
      </c>
      <c r="E253" s="181" t="s">
        <v>447</v>
      </c>
      <c r="F253" s="182" t="s">
        <v>448</v>
      </c>
      <c r="G253" s="183" t="s">
        <v>142</v>
      </c>
      <c r="H253" s="184">
        <v>5283.19</v>
      </c>
      <c r="I253" s="185"/>
      <c r="J253" s="186">
        <f>ROUND(I253*H253,2)</f>
        <v>0</v>
      </c>
      <c r="K253" s="182" t="s">
        <v>148</v>
      </c>
      <c r="L253" s="41"/>
      <c r="M253" s="187" t="s">
        <v>19</v>
      </c>
      <c r="N253" s="188" t="s">
        <v>44</v>
      </c>
      <c r="O253" s="66"/>
      <c r="P253" s="189">
        <f>O253*H253</f>
        <v>0</v>
      </c>
      <c r="Q253" s="189">
        <v>0</v>
      </c>
      <c r="R253" s="189">
        <f>Q253*H253</f>
        <v>0</v>
      </c>
      <c r="S253" s="189">
        <v>0</v>
      </c>
      <c r="T253" s="190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91" t="s">
        <v>143</v>
      </c>
      <c r="AT253" s="191" t="s">
        <v>139</v>
      </c>
      <c r="AU253" s="191" t="s">
        <v>82</v>
      </c>
      <c r="AY253" s="19" t="s">
        <v>137</v>
      </c>
      <c r="BE253" s="192">
        <f>IF(N253="základní",J253,0)</f>
        <v>0</v>
      </c>
      <c r="BF253" s="192">
        <f>IF(N253="snížená",J253,0)</f>
        <v>0</v>
      </c>
      <c r="BG253" s="192">
        <f>IF(N253="zákl. přenesená",J253,0)</f>
        <v>0</v>
      </c>
      <c r="BH253" s="192">
        <f>IF(N253="sníž. přenesená",J253,0)</f>
        <v>0</v>
      </c>
      <c r="BI253" s="192">
        <f>IF(N253="nulová",J253,0)</f>
        <v>0</v>
      </c>
      <c r="BJ253" s="19" t="s">
        <v>80</v>
      </c>
      <c r="BK253" s="192">
        <f>ROUND(I253*H253,2)</f>
        <v>0</v>
      </c>
      <c r="BL253" s="19" t="s">
        <v>143</v>
      </c>
      <c r="BM253" s="191" t="s">
        <v>998</v>
      </c>
    </row>
    <row r="254" spans="1:65" s="2" customFormat="1" ht="11.25">
      <c r="A254" s="36"/>
      <c r="B254" s="37"/>
      <c r="C254" s="38"/>
      <c r="D254" s="193" t="s">
        <v>150</v>
      </c>
      <c r="E254" s="38"/>
      <c r="F254" s="194" t="s">
        <v>450</v>
      </c>
      <c r="G254" s="38"/>
      <c r="H254" s="38"/>
      <c r="I254" s="195"/>
      <c r="J254" s="38"/>
      <c r="K254" s="38"/>
      <c r="L254" s="41"/>
      <c r="M254" s="196"/>
      <c r="N254" s="197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150</v>
      </c>
      <c r="AU254" s="19" t="s">
        <v>82</v>
      </c>
    </row>
    <row r="255" spans="1:65" s="15" customFormat="1" ht="11.25">
      <c r="B255" s="231"/>
      <c r="C255" s="232"/>
      <c r="D255" s="200" t="s">
        <v>191</v>
      </c>
      <c r="E255" s="233" t="s">
        <v>19</v>
      </c>
      <c r="F255" s="234" t="s">
        <v>451</v>
      </c>
      <c r="G255" s="232"/>
      <c r="H255" s="233" t="s">
        <v>19</v>
      </c>
      <c r="I255" s="235"/>
      <c r="J255" s="232"/>
      <c r="K255" s="232"/>
      <c r="L255" s="236"/>
      <c r="M255" s="237"/>
      <c r="N255" s="238"/>
      <c r="O255" s="238"/>
      <c r="P255" s="238"/>
      <c r="Q255" s="238"/>
      <c r="R255" s="238"/>
      <c r="S255" s="238"/>
      <c r="T255" s="239"/>
      <c r="AT255" s="240" t="s">
        <v>191</v>
      </c>
      <c r="AU255" s="240" t="s">
        <v>82</v>
      </c>
      <c r="AV255" s="15" t="s">
        <v>80</v>
      </c>
      <c r="AW255" s="15" t="s">
        <v>35</v>
      </c>
      <c r="AX255" s="15" t="s">
        <v>73</v>
      </c>
      <c r="AY255" s="240" t="s">
        <v>137</v>
      </c>
    </row>
    <row r="256" spans="1:65" s="13" customFormat="1" ht="11.25">
      <c r="B256" s="198"/>
      <c r="C256" s="199"/>
      <c r="D256" s="200" t="s">
        <v>191</v>
      </c>
      <c r="E256" s="201" t="s">
        <v>19</v>
      </c>
      <c r="F256" s="202" t="s">
        <v>992</v>
      </c>
      <c r="G256" s="199"/>
      <c r="H256" s="203">
        <v>5043.1899999999996</v>
      </c>
      <c r="I256" s="204"/>
      <c r="J256" s="199"/>
      <c r="K256" s="199"/>
      <c r="L256" s="205"/>
      <c r="M256" s="206"/>
      <c r="N256" s="207"/>
      <c r="O256" s="207"/>
      <c r="P256" s="207"/>
      <c r="Q256" s="207"/>
      <c r="R256" s="207"/>
      <c r="S256" s="207"/>
      <c r="T256" s="208"/>
      <c r="AT256" s="209" t="s">
        <v>191</v>
      </c>
      <c r="AU256" s="209" t="s">
        <v>82</v>
      </c>
      <c r="AV256" s="13" t="s">
        <v>82</v>
      </c>
      <c r="AW256" s="13" t="s">
        <v>35</v>
      </c>
      <c r="AX256" s="13" t="s">
        <v>73</v>
      </c>
      <c r="AY256" s="209" t="s">
        <v>137</v>
      </c>
    </row>
    <row r="257" spans="1:65" s="13" customFormat="1" ht="11.25">
      <c r="B257" s="198"/>
      <c r="C257" s="199"/>
      <c r="D257" s="200" t="s">
        <v>191</v>
      </c>
      <c r="E257" s="201" t="s">
        <v>19</v>
      </c>
      <c r="F257" s="202" t="s">
        <v>993</v>
      </c>
      <c r="G257" s="199"/>
      <c r="H257" s="203">
        <v>180</v>
      </c>
      <c r="I257" s="204"/>
      <c r="J257" s="199"/>
      <c r="K257" s="199"/>
      <c r="L257" s="205"/>
      <c r="M257" s="206"/>
      <c r="N257" s="207"/>
      <c r="O257" s="207"/>
      <c r="P257" s="207"/>
      <c r="Q257" s="207"/>
      <c r="R257" s="207"/>
      <c r="S257" s="207"/>
      <c r="T257" s="208"/>
      <c r="AT257" s="209" t="s">
        <v>191</v>
      </c>
      <c r="AU257" s="209" t="s">
        <v>82</v>
      </c>
      <c r="AV257" s="13" t="s">
        <v>82</v>
      </c>
      <c r="AW257" s="13" t="s">
        <v>35</v>
      </c>
      <c r="AX257" s="13" t="s">
        <v>73</v>
      </c>
      <c r="AY257" s="209" t="s">
        <v>137</v>
      </c>
    </row>
    <row r="258" spans="1:65" s="13" customFormat="1" ht="11.25">
      <c r="B258" s="198"/>
      <c r="C258" s="199"/>
      <c r="D258" s="200" t="s">
        <v>191</v>
      </c>
      <c r="E258" s="201" t="s">
        <v>19</v>
      </c>
      <c r="F258" s="202" t="s">
        <v>994</v>
      </c>
      <c r="G258" s="199"/>
      <c r="H258" s="203">
        <v>60</v>
      </c>
      <c r="I258" s="204"/>
      <c r="J258" s="199"/>
      <c r="K258" s="199"/>
      <c r="L258" s="205"/>
      <c r="M258" s="206"/>
      <c r="N258" s="207"/>
      <c r="O258" s="207"/>
      <c r="P258" s="207"/>
      <c r="Q258" s="207"/>
      <c r="R258" s="207"/>
      <c r="S258" s="207"/>
      <c r="T258" s="208"/>
      <c r="AT258" s="209" t="s">
        <v>191</v>
      </c>
      <c r="AU258" s="209" t="s">
        <v>82</v>
      </c>
      <c r="AV258" s="13" t="s">
        <v>82</v>
      </c>
      <c r="AW258" s="13" t="s">
        <v>35</v>
      </c>
      <c r="AX258" s="13" t="s">
        <v>73</v>
      </c>
      <c r="AY258" s="209" t="s">
        <v>137</v>
      </c>
    </row>
    <row r="259" spans="1:65" s="14" customFormat="1" ht="11.25">
      <c r="B259" s="210"/>
      <c r="C259" s="211"/>
      <c r="D259" s="200" t="s">
        <v>191</v>
      </c>
      <c r="E259" s="212" t="s">
        <v>19</v>
      </c>
      <c r="F259" s="213" t="s">
        <v>193</v>
      </c>
      <c r="G259" s="211"/>
      <c r="H259" s="214">
        <v>5283.19</v>
      </c>
      <c r="I259" s="215"/>
      <c r="J259" s="211"/>
      <c r="K259" s="211"/>
      <c r="L259" s="216"/>
      <c r="M259" s="217"/>
      <c r="N259" s="218"/>
      <c r="O259" s="218"/>
      <c r="P259" s="218"/>
      <c r="Q259" s="218"/>
      <c r="R259" s="218"/>
      <c r="S259" s="218"/>
      <c r="T259" s="219"/>
      <c r="AT259" s="220" t="s">
        <v>191</v>
      </c>
      <c r="AU259" s="220" t="s">
        <v>82</v>
      </c>
      <c r="AV259" s="14" t="s">
        <v>143</v>
      </c>
      <c r="AW259" s="14" t="s">
        <v>35</v>
      </c>
      <c r="AX259" s="14" t="s">
        <v>80</v>
      </c>
      <c r="AY259" s="220" t="s">
        <v>137</v>
      </c>
    </row>
    <row r="260" spans="1:65" s="2" customFormat="1" ht="24.2" customHeight="1">
      <c r="A260" s="36"/>
      <c r="B260" s="37"/>
      <c r="C260" s="180" t="s">
        <v>438</v>
      </c>
      <c r="D260" s="180" t="s">
        <v>139</v>
      </c>
      <c r="E260" s="181" t="s">
        <v>453</v>
      </c>
      <c r="F260" s="182" t="s">
        <v>454</v>
      </c>
      <c r="G260" s="183" t="s">
        <v>142</v>
      </c>
      <c r="H260" s="184">
        <v>4767.8999999999996</v>
      </c>
      <c r="I260" s="185"/>
      <c r="J260" s="186">
        <f>ROUND(I260*H260,2)</f>
        <v>0</v>
      </c>
      <c r="K260" s="182" t="s">
        <v>148</v>
      </c>
      <c r="L260" s="41"/>
      <c r="M260" s="187" t="s">
        <v>19</v>
      </c>
      <c r="N260" s="188" t="s">
        <v>44</v>
      </c>
      <c r="O260" s="66"/>
      <c r="P260" s="189">
        <f>O260*H260</f>
        <v>0</v>
      </c>
      <c r="Q260" s="189">
        <v>0</v>
      </c>
      <c r="R260" s="189">
        <f>Q260*H260</f>
        <v>0</v>
      </c>
      <c r="S260" s="189">
        <v>0</v>
      </c>
      <c r="T260" s="190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91" t="s">
        <v>143</v>
      </c>
      <c r="AT260" s="191" t="s">
        <v>139</v>
      </c>
      <c r="AU260" s="191" t="s">
        <v>82</v>
      </c>
      <c r="AY260" s="19" t="s">
        <v>137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9" t="s">
        <v>80</v>
      </c>
      <c r="BK260" s="192">
        <f>ROUND(I260*H260,2)</f>
        <v>0</v>
      </c>
      <c r="BL260" s="19" t="s">
        <v>143</v>
      </c>
      <c r="BM260" s="191" t="s">
        <v>999</v>
      </c>
    </row>
    <row r="261" spans="1:65" s="2" customFormat="1" ht="11.25">
      <c r="A261" s="36"/>
      <c r="B261" s="37"/>
      <c r="C261" s="38"/>
      <c r="D261" s="193" t="s">
        <v>150</v>
      </c>
      <c r="E261" s="38"/>
      <c r="F261" s="194" t="s">
        <v>456</v>
      </c>
      <c r="G261" s="38"/>
      <c r="H261" s="38"/>
      <c r="I261" s="195"/>
      <c r="J261" s="38"/>
      <c r="K261" s="38"/>
      <c r="L261" s="41"/>
      <c r="M261" s="196"/>
      <c r="N261" s="197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150</v>
      </c>
      <c r="AU261" s="19" t="s">
        <v>82</v>
      </c>
    </row>
    <row r="262" spans="1:65" s="15" customFormat="1" ht="11.25">
      <c r="B262" s="231"/>
      <c r="C262" s="232"/>
      <c r="D262" s="200" t="s">
        <v>191</v>
      </c>
      <c r="E262" s="233" t="s">
        <v>19</v>
      </c>
      <c r="F262" s="234" t="s">
        <v>457</v>
      </c>
      <c r="G262" s="232"/>
      <c r="H262" s="233" t="s">
        <v>19</v>
      </c>
      <c r="I262" s="235"/>
      <c r="J262" s="232"/>
      <c r="K262" s="232"/>
      <c r="L262" s="236"/>
      <c r="M262" s="237"/>
      <c r="N262" s="238"/>
      <c r="O262" s="238"/>
      <c r="P262" s="238"/>
      <c r="Q262" s="238"/>
      <c r="R262" s="238"/>
      <c r="S262" s="238"/>
      <c r="T262" s="239"/>
      <c r="AT262" s="240" t="s">
        <v>191</v>
      </c>
      <c r="AU262" s="240" t="s">
        <v>82</v>
      </c>
      <c r="AV262" s="15" t="s">
        <v>80</v>
      </c>
      <c r="AW262" s="15" t="s">
        <v>35</v>
      </c>
      <c r="AX262" s="15" t="s">
        <v>73</v>
      </c>
      <c r="AY262" s="240" t="s">
        <v>137</v>
      </c>
    </row>
    <row r="263" spans="1:65" s="13" customFormat="1" ht="11.25">
      <c r="B263" s="198"/>
      <c r="C263" s="199"/>
      <c r="D263" s="200" t="s">
        <v>191</v>
      </c>
      <c r="E263" s="201" t="s">
        <v>19</v>
      </c>
      <c r="F263" s="202" t="s">
        <v>1000</v>
      </c>
      <c r="G263" s="199"/>
      <c r="H263" s="203">
        <v>4527.8999999999996</v>
      </c>
      <c r="I263" s="204"/>
      <c r="J263" s="199"/>
      <c r="K263" s="199"/>
      <c r="L263" s="205"/>
      <c r="M263" s="206"/>
      <c r="N263" s="207"/>
      <c r="O263" s="207"/>
      <c r="P263" s="207"/>
      <c r="Q263" s="207"/>
      <c r="R263" s="207"/>
      <c r="S263" s="207"/>
      <c r="T263" s="208"/>
      <c r="AT263" s="209" t="s">
        <v>191</v>
      </c>
      <c r="AU263" s="209" t="s">
        <v>82</v>
      </c>
      <c r="AV263" s="13" t="s">
        <v>82</v>
      </c>
      <c r="AW263" s="13" t="s">
        <v>35</v>
      </c>
      <c r="AX263" s="13" t="s">
        <v>73</v>
      </c>
      <c r="AY263" s="209" t="s">
        <v>137</v>
      </c>
    </row>
    <row r="264" spans="1:65" s="13" customFormat="1" ht="11.25">
      <c r="B264" s="198"/>
      <c r="C264" s="199"/>
      <c r="D264" s="200" t="s">
        <v>191</v>
      </c>
      <c r="E264" s="201" t="s">
        <v>19</v>
      </c>
      <c r="F264" s="202" t="s">
        <v>993</v>
      </c>
      <c r="G264" s="199"/>
      <c r="H264" s="203">
        <v>180</v>
      </c>
      <c r="I264" s="204"/>
      <c r="J264" s="199"/>
      <c r="K264" s="199"/>
      <c r="L264" s="205"/>
      <c r="M264" s="206"/>
      <c r="N264" s="207"/>
      <c r="O264" s="207"/>
      <c r="P264" s="207"/>
      <c r="Q264" s="207"/>
      <c r="R264" s="207"/>
      <c r="S264" s="207"/>
      <c r="T264" s="208"/>
      <c r="AT264" s="209" t="s">
        <v>191</v>
      </c>
      <c r="AU264" s="209" t="s">
        <v>82</v>
      </c>
      <c r="AV264" s="13" t="s">
        <v>82</v>
      </c>
      <c r="AW264" s="13" t="s">
        <v>35</v>
      </c>
      <c r="AX264" s="13" t="s">
        <v>73</v>
      </c>
      <c r="AY264" s="209" t="s">
        <v>137</v>
      </c>
    </row>
    <row r="265" spans="1:65" s="13" customFormat="1" ht="11.25">
      <c r="B265" s="198"/>
      <c r="C265" s="199"/>
      <c r="D265" s="200" t="s">
        <v>191</v>
      </c>
      <c r="E265" s="201" t="s">
        <v>19</v>
      </c>
      <c r="F265" s="202" t="s">
        <v>994</v>
      </c>
      <c r="G265" s="199"/>
      <c r="H265" s="203">
        <v>60</v>
      </c>
      <c r="I265" s="204"/>
      <c r="J265" s="199"/>
      <c r="K265" s="199"/>
      <c r="L265" s="205"/>
      <c r="M265" s="206"/>
      <c r="N265" s="207"/>
      <c r="O265" s="207"/>
      <c r="P265" s="207"/>
      <c r="Q265" s="207"/>
      <c r="R265" s="207"/>
      <c r="S265" s="207"/>
      <c r="T265" s="208"/>
      <c r="AT265" s="209" t="s">
        <v>191</v>
      </c>
      <c r="AU265" s="209" t="s">
        <v>82</v>
      </c>
      <c r="AV265" s="13" t="s">
        <v>82</v>
      </c>
      <c r="AW265" s="13" t="s">
        <v>35</v>
      </c>
      <c r="AX265" s="13" t="s">
        <v>73</v>
      </c>
      <c r="AY265" s="209" t="s">
        <v>137</v>
      </c>
    </row>
    <row r="266" spans="1:65" s="14" customFormat="1" ht="11.25">
      <c r="B266" s="210"/>
      <c r="C266" s="211"/>
      <c r="D266" s="200" t="s">
        <v>191</v>
      </c>
      <c r="E266" s="212" t="s">
        <v>19</v>
      </c>
      <c r="F266" s="213" t="s">
        <v>193</v>
      </c>
      <c r="G266" s="211"/>
      <c r="H266" s="214">
        <v>4767.8999999999996</v>
      </c>
      <c r="I266" s="215"/>
      <c r="J266" s="211"/>
      <c r="K266" s="211"/>
      <c r="L266" s="216"/>
      <c r="M266" s="217"/>
      <c r="N266" s="218"/>
      <c r="O266" s="218"/>
      <c r="P266" s="218"/>
      <c r="Q266" s="218"/>
      <c r="R266" s="218"/>
      <c r="S266" s="218"/>
      <c r="T266" s="219"/>
      <c r="AT266" s="220" t="s">
        <v>191</v>
      </c>
      <c r="AU266" s="220" t="s">
        <v>82</v>
      </c>
      <c r="AV266" s="14" t="s">
        <v>143</v>
      </c>
      <c r="AW266" s="14" t="s">
        <v>35</v>
      </c>
      <c r="AX266" s="14" t="s">
        <v>80</v>
      </c>
      <c r="AY266" s="220" t="s">
        <v>137</v>
      </c>
    </row>
    <row r="267" spans="1:65" s="2" customFormat="1" ht="16.5" customHeight="1">
      <c r="A267" s="36"/>
      <c r="B267" s="37"/>
      <c r="C267" s="180" t="s">
        <v>446</v>
      </c>
      <c r="D267" s="180" t="s">
        <v>139</v>
      </c>
      <c r="E267" s="181" t="s">
        <v>460</v>
      </c>
      <c r="F267" s="182" t="s">
        <v>461</v>
      </c>
      <c r="G267" s="183" t="s">
        <v>142</v>
      </c>
      <c r="H267" s="184">
        <v>4767.8999999999996</v>
      </c>
      <c r="I267" s="185"/>
      <c r="J267" s="186">
        <f>ROUND(I267*H267,2)</f>
        <v>0</v>
      </c>
      <c r="K267" s="182" t="s">
        <v>148</v>
      </c>
      <c r="L267" s="41"/>
      <c r="M267" s="187" t="s">
        <v>19</v>
      </c>
      <c r="N267" s="188" t="s">
        <v>44</v>
      </c>
      <c r="O267" s="66"/>
      <c r="P267" s="189">
        <f>O267*H267</f>
        <v>0</v>
      </c>
      <c r="Q267" s="189">
        <v>0</v>
      </c>
      <c r="R267" s="189">
        <f>Q267*H267</f>
        <v>0</v>
      </c>
      <c r="S267" s="189">
        <v>0</v>
      </c>
      <c r="T267" s="190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91" t="s">
        <v>143</v>
      </c>
      <c r="AT267" s="191" t="s">
        <v>139</v>
      </c>
      <c r="AU267" s="191" t="s">
        <v>82</v>
      </c>
      <c r="AY267" s="19" t="s">
        <v>137</v>
      </c>
      <c r="BE267" s="192">
        <f>IF(N267="základní",J267,0)</f>
        <v>0</v>
      </c>
      <c r="BF267" s="192">
        <f>IF(N267="snížená",J267,0)</f>
        <v>0</v>
      </c>
      <c r="BG267" s="192">
        <f>IF(N267="zákl. přenesená",J267,0)</f>
        <v>0</v>
      </c>
      <c r="BH267" s="192">
        <f>IF(N267="sníž. přenesená",J267,0)</f>
        <v>0</v>
      </c>
      <c r="BI267" s="192">
        <f>IF(N267="nulová",J267,0)</f>
        <v>0</v>
      </c>
      <c r="BJ267" s="19" t="s">
        <v>80</v>
      </c>
      <c r="BK267" s="192">
        <f>ROUND(I267*H267,2)</f>
        <v>0</v>
      </c>
      <c r="BL267" s="19" t="s">
        <v>143</v>
      </c>
      <c r="BM267" s="191" t="s">
        <v>1001</v>
      </c>
    </row>
    <row r="268" spans="1:65" s="2" customFormat="1" ht="11.25">
      <c r="A268" s="36"/>
      <c r="B268" s="37"/>
      <c r="C268" s="38"/>
      <c r="D268" s="193" t="s">
        <v>150</v>
      </c>
      <c r="E268" s="38"/>
      <c r="F268" s="194" t="s">
        <v>463</v>
      </c>
      <c r="G268" s="38"/>
      <c r="H268" s="38"/>
      <c r="I268" s="195"/>
      <c r="J268" s="38"/>
      <c r="K268" s="38"/>
      <c r="L268" s="41"/>
      <c r="M268" s="196"/>
      <c r="N268" s="197"/>
      <c r="O268" s="66"/>
      <c r="P268" s="66"/>
      <c r="Q268" s="66"/>
      <c r="R268" s="66"/>
      <c r="S268" s="66"/>
      <c r="T268" s="67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9" t="s">
        <v>150</v>
      </c>
      <c r="AU268" s="19" t="s">
        <v>82</v>
      </c>
    </row>
    <row r="269" spans="1:65" s="15" customFormat="1" ht="11.25">
      <c r="B269" s="231"/>
      <c r="C269" s="232"/>
      <c r="D269" s="200" t="s">
        <v>191</v>
      </c>
      <c r="E269" s="233" t="s">
        <v>19</v>
      </c>
      <c r="F269" s="234" t="s">
        <v>464</v>
      </c>
      <c r="G269" s="232"/>
      <c r="H269" s="233" t="s">
        <v>19</v>
      </c>
      <c r="I269" s="235"/>
      <c r="J269" s="232"/>
      <c r="K269" s="232"/>
      <c r="L269" s="236"/>
      <c r="M269" s="237"/>
      <c r="N269" s="238"/>
      <c r="O269" s="238"/>
      <c r="P269" s="238"/>
      <c r="Q269" s="238"/>
      <c r="R269" s="238"/>
      <c r="S269" s="238"/>
      <c r="T269" s="239"/>
      <c r="AT269" s="240" t="s">
        <v>191</v>
      </c>
      <c r="AU269" s="240" t="s">
        <v>82</v>
      </c>
      <c r="AV269" s="15" t="s">
        <v>80</v>
      </c>
      <c r="AW269" s="15" t="s">
        <v>35</v>
      </c>
      <c r="AX269" s="15" t="s">
        <v>73</v>
      </c>
      <c r="AY269" s="240" t="s">
        <v>137</v>
      </c>
    </row>
    <row r="270" spans="1:65" s="13" customFormat="1" ht="11.25">
      <c r="B270" s="198"/>
      <c r="C270" s="199"/>
      <c r="D270" s="200" t="s">
        <v>191</v>
      </c>
      <c r="E270" s="201" t="s">
        <v>19</v>
      </c>
      <c r="F270" s="202" t="s">
        <v>1000</v>
      </c>
      <c r="G270" s="199"/>
      <c r="H270" s="203">
        <v>4527.8999999999996</v>
      </c>
      <c r="I270" s="204"/>
      <c r="J270" s="199"/>
      <c r="K270" s="199"/>
      <c r="L270" s="205"/>
      <c r="M270" s="206"/>
      <c r="N270" s="207"/>
      <c r="O270" s="207"/>
      <c r="P270" s="207"/>
      <c r="Q270" s="207"/>
      <c r="R270" s="207"/>
      <c r="S270" s="207"/>
      <c r="T270" s="208"/>
      <c r="AT270" s="209" t="s">
        <v>191</v>
      </c>
      <c r="AU270" s="209" t="s">
        <v>82</v>
      </c>
      <c r="AV270" s="13" t="s">
        <v>82</v>
      </c>
      <c r="AW270" s="13" t="s">
        <v>35</v>
      </c>
      <c r="AX270" s="13" t="s">
        <v>73</v>
      </c>
      <c r="AY270" s="209" t="s">
        <v>137</v>
      </c>
    </row>
    <row r="271" spans="1:65" s="13" customFormat="1" ht="11.25">
      <c r="B271" s="198"/>
      <c r="C271" s="199"/>
      <c r="D271" s="200" t="s">
        <v>191</v>
      </c>
      <c r="E271" s="201" t="s">
        <v>19</v>
      </c>
      <c r="F271" s="202" t="s">
        <v>993</v>
      </c>
      <c r="G271" s="199"/>
      <c r="H271" s="203">
        <v>180</v>
      </c>
      <c r="I271" s="204"/>
      <c r="J271" s="199"/>
      <c r="K271" s="199"/>
      <c r="L271" s="205"/>
      <c r="M271" s="206"/>
      <c r="N271" s="207"/>
      <c r="O271" s="207"/>
      <c r="P271" s="207"/>
      <c r="Q271" s="207"/>
      <c r="R271" s="207"/>
      <c r="S271" s="207"/>
      <c r="T271" s="208"/>
      <c r="AT271" s="209" t="s">
        <v>191</v>
      </c>
      <c r="AU271" s="209" t="s">
        <v>82</v>
      </c>
      <c r="AV271" s="13" t="s">
        <v>82</v>
      </c>
      <c r="AW271" s="13" t="s">
        <v>35</v>
      </c>
      <c r="AX271" s="13" t="s">
        <v>73</v>
      </c>
      <c r="AY271" s="209" t="s">
        <v>137</v>
      </c>
    </row>
    <row r="272" spans="1:65" s="13" customFormat="1" ht="11.25">
      <c r="B272" s="198"/>
      <c r="C272" s="199"/>
      <c r="D272" s="200" t="s">
        <v>191</v>
      </c>
      <c r="E272" s="201" t="s">
        <v>19</v>
      </c>
      <c r="F272" s="202" t="s">
        <v>994</v>
      </c>
      <c r="G272" s="199"/>
      <c r="H272" s="203">
        <v>60</v>
      </c>
      <c r="I272" s="204"/>
      <c r="J272" s="199"/>
      <c r="K272" s="199"/>
      <c r="L272" s="205"/>
      <c r="M272" s="206"/>
      <c r="N272" s="207"/>
      <c r="O272" s="207"/>
      <c r="P272" s="207"/>
      <c r="Q272" s="207"/>
      <c r="R272" s="207"/>
      <c r="S272" s="207"/>
      <c r="T272" s="208"/>
      <c r="AT272" s="209" t="s">
        <v>191</v>
      </c>
      <c r="AU272" s="209" t="s">
        <v>82</v>
      </c>
      <c r="AV272" s="13" t="s">
        <v>82</v>
      </c>
      <c r="AW272" s="13" t="s">
        <v>35</v>
      </c>
      <c r="AX272" s="13" t="s">
        <v>73</v>
      </c>
      <c r="AY272" s="209" t="s">
        <v>137</v>
      </c>
    </row>
    <row r="273" spans="1:65" s="14" customFormat="1" ht="11.25">
      <c r="B273" s="210"/>
      <c r="C273" s="211"/>
      <c r="D273" s="200" t="s">
        <v>191</v>
      </c>
      <c r="E273" s="212" t="s">
        <v>19</v>
      </c>
      <c r="F273" s="213" t="s">
        <v>193</v>
      </c>
      <c r="G273" s="211"/>
      <c r="H273" s="214">
        <v>4767.8999999999996</v>
      </c>
      <c r="I273" s="215"/>
      <c r="J273" s="211"/>
      <c r="K273" s="211"/>
      <c r="L273" s="216"/>
      <c r="M273" s="217"/>
      <c r="N273" s="218"/>
      <c r="O273" s="218"/>
      <c r="P273" s="218"/>
      <c r="Q273" s="218"/>
      <c r="R273" s="218"/>
      <c r="S273" s="218"/>
      <c r="T273" s="219"/>
      <c r="AT273" s="220" t="s">
        <v>191</v>
      </c>
      <c r="AU273" s="220" t="s">
        <v>82</v>
      </c>
      <c r="AV273" s="14" t="s">
        <v>143</v>
      </c>
      <c r="AW273" s="14" t="s">
        <v>35</v>
      </c>
      <c r="AX273" s="14" t="s">
        <v>80</v>
      </c>
      <c r="AY273" s="220" t="s">
        <v>137</v>
      </c>
    </row>
    <row r="274" spans="1:65" s="2" customFormat="1" ht="24.2" customHeight="1">
      <c r="A274" s="36"/>
      <c r="B274" s="37"/>
      <c r="C274" s="180" t="s">
        <v>452</v>
      </c>
      <c r="D274" s="180" t="s">
        <v>139</v>
      </c>
      <c r="E274" s="181" t="s">
        <v>466</v>
      </c>
      <c r="F274" s="182" t="s">
        <v>467</v>
      </c>
      <c r="G274" s="183" t="s">
        <v>142</v>
      </c>
      <c r="H274" s="184">
        <v>4694.26</v>
      </c>
      <c r="I274" s="185"/>
      <c r="J274" s="186">
        <f>ROUND(I274*H274,2)</f>
        <v>0</v>
      </c>
      <c r="K274" s="182" t="s">
        <v>148</v>
      </c>
      <c r="L274" s="41"/>
      <c r="M274" s="187" t="s">
        <v>19</v>
      </c>
      <c r="N274" s="188" t="s">
        <v>44</v>
      </c>
      <c r="O274" s="66"/>
      <c r="P274" s="189">
        <f>O274*H274</f>
        <v>0</v>
      </c>
      <c r="Q274" s="189">
        <v>0</v>
      </c>
      <c r="R274" s="189">
        <f>Q274*H274</f>
        <v>0</v>
      </c>
      <c r="S274" s="189">
        <v>0</v>
      </c>
      <c r="T274" s="190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91" t="s">
        <v>143</v>
      </c>
      <c r="AT274" s="191" t="s">
        <v>139</v>
      </c>
      <c r="AU274" s="191" t="s">
        <v>82</v>
      </c>
      <c r="AY274" s="19" t="s">
        <v>137</v>
      </c>
      <c r="BE274" s="192">
        <f>IF(N274="základní",J274,0)</f>
        <v>0</v>
      </c>
      <c r="BF274" s="192">
        <f>IF(N274="snížená",J274,0)</f>
        <v>0</v>
      </c>
      <c r="BG274" s="192">
        <f>IF(N274="zákl. přenesená",J274,0)</f>
        <v>0</v>
      </c>
      <c r="BH274" s="192">
        <f>IF(N274="sníž. přenesená",J274,0)</f>
        <v>0</v>
      </c>
      <c r="BI274" s="192">
        <f>IF(N274="nulová",J274,0)</f>
        <v>0</v>
      </c>
      <c r="BJ274" s="19" t="s">
        <v>80</v>
      </c>
      <c r="BK274" s="192">
        <f>ROUND(I274*H274,2)</f>
        <v>0</v>
      </c>
      <c r="BL274" s="19" t="s">
        <v>143</v>
      </c>
      <c r="BM274" s="191" t="s">
        <v>1002</v>
      </c>
    </row>
    <row r="275" spans="1:65" s="2" customFormat="1" ht="11.25">
      <c r="A275" s="36"/>
      <c r="B275" s="37"/>
      <c r="C275" s="38"/>
      <c r="D275" s="193" t="s">
        <v>150</v>
      </c>
      <c r="E275" s="38"/>
      <c r="F275" s="194" t="s">
        <v>469</v>
      </c>
      <c r="G275" s="38"/>
      <c r="H275" s="38"/>
      <c r="I275" s="195"/>
      <c r="J275" s="38"/>
      <c r="K275" s="38"/>
      <c r="L275" s="41"/>
      <c r="M275" s="196"/>
      <c r="N275" s="197"/>
      <c r="O275" s="66"/>
      <c r="P275" s="66"/>
      <c r="Q275" s="66"/>
      <c r="R275" s="66"/>
      <c r="S275" s="66"/>
      <c r="T275" s="67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9" t="s">
        <v>150</v>
      </c>
      <c r="AU275" s="19" t="s">
        <v>82</v>
      </c>
    </row>
    <row r="276" spans="1:65" s="15" customFormat="1" ht="11.25">
      <c r="B276" s="231"/>
      <c r="C276" s="232"/>
      <c r="D276" s="200" t="s">
        <v>191</v>
      </c>
      <c r="E276" s="233" t="s">
        <v>19</v>
      </c>
      <c r="F276" s="234" t="s">
        <v>470</v>
      </c>
      <c r="G276" s="232"/>
      <c r="H276" s="233" t="s">
        <v>19</v>
      </c>
      <c r="I276" s="235"/>
      <c r="J276" s="232"/>
      <c r="K276" s="232"/>
      <c r="L276" s="236"/>
      <c r="M276" s="237"/>
      <c r="N276" s="238"/>
      <c r="O276" s="238"/>
      <c r="P276" s="238"/>
      <c r="Q276" s="238"/>
      <c r="R276" s="238"/>
      <c r="S276" s="238"/>
      <c r="T276" s="239"/>
      <c r="AT276" s="240" t="s">
        <v>191</v>
      </c>
      <c r="AU276" s="240" t="s">
        <v>82</v>
      </c>
      <c r="AV276" s="15" t="s">
        <v>80</v>
      </c>
      <c r="AW276" s="15" t="s">
        <v>35</v>
      </c>
      <c r="AX276" s="15" t="s">
        <v>73</v>
      </c>
      <c r="AY276" s="240" t="s">
        <v>137</v>
      </c>
    </row>
    <row r="277" spans="1:65" s="13" customFormat="1" ht="11.25">
      <c r="B277" s="198"/>
      <c r="C277" s="199"/>
      <c r="D277" s="200" t="s">
        <v>191</v>
      </c>
      <c r="E277" s="201" t="s">
        <v>19</v>
      </c>
      <c r="F277" s="202" t="s">
        <v>1003</v>
      </c>
      <c r="G277" s="199"/>
      <c r="H277" s="203">
        <v>4454.26</v>
      </c>
      <c r="I277" s="204"/>
      <c r="J277" s="199"/>
      <c r="K277" s="199"/>
      <c r="L277" s="205"/>
      <c r="M277" s="206"/>
      <c r="N277" s="207"/>
      <c r="O277" s="207"/>
      <c r="P277" s="207"/>
      <c r="Q277" s="207"/>
      <c r="R277" s="207"/>
      <c r="S277" s="207"/>
      <c r="T277" s="208"/>
      <c r="AT277" s="209" t="s">
        <v>191</v>
      </c>
      <c r="AU277" s="209" t="s">
        <v>82</v>
      </c>
      <c r="AV277" s="13" t="s">
        <v>82</v>
      </c>
      <c r="AW277" s="13" t="s">
        <v>35</v>
      </c>
      <c r="AX277" s="13" t="s">
        <v>73</v>
      </c>
      <c r="AY277" s="209" t="s">
        <v>137</v>
      </c>
    </row>
    <row r="278" spans="1:65" s="13" customFormat="1" ht="11.25">
      <c r="B278" s="198"/>
      <c r="C278" s="199"/>
      <c r="D278" s="200" t="s">
        <v>191</v>
      </c>
      <c r="E278" s="201" t="s">
        <v>19</v>
      </c>
      <c r="F278" s="202" t="s">
        <v>993</v>
      </c>
      <c r="G278" s="199"/>
      <c r="H278" s="203">
        <v>180</v>
      </c>
      <c r="I278" s="204"/>
      <c r="J278" s="199"/>
      <c r="K278" s="199"/>
      <c r="L278" s="205"/>
      <c r="M278" s="206"/>
      <c r="N278" s="207"/>
      <c r="O278" s="207"/>
      <c r="P278" s="207"/>
      <c r="Q278" s="207"/>
      <c r="R278" s="207"/>
      <c r="S278" s="207"/>
      <c r="T278" s="208"/>
      <c r="AT278" s="209" t="s">
        <v>191</v>
      </c>
      <c r="AU278" s="209" t="s">
        <v>82</v>
      </c>
      <c r="AV278" s="13" t="s">
        <v>82</v>
      </c>
      <c r="AW278" s="13" t="s">
        <v>35</v>
      </c>
      <c r="AX278" s="13" t="s">
        <v>73</v>
      </c>
      <c r="AY278" s="209" t="s">
        <v>137</v>
      </c>
    </row>
    <row r="279" spans="1:65" s="13" customFormat="1" ht="11.25">
      <c r="B279" s="198"/>
      <c r="C279" s="199"/>
      <c r="D279" s="200" t="s">
        <v>191</v>
      </c>
      <c r="E279" s="201" t="s">
        <v>19</v>
      </c>
      <c r="F279" s="202" t="s">
        <v>994</v>
      </c>
      <c r="G279" s="199"/>
      <c r="H279" s="203">
        <v>60</v>
      </c>
      <c r="I279" s="204"/>
      <c r="J279" s="199"/>
      <c r="K279" s="199"/>
      <c r="L279" s="205"/>
      <c r="M279" s="206"/>
      <c r="N279" s="207"/>
      <c r="O279" s="207"/>
      <c r="P279" s="207"/>
      <c r="Q279" s="207"/>
      <c r="R279" s="207"/>
      <c r="S279" s="207"/>
      <c r="T279" s="208"/>
      <c r="AT279" s="209" t="s">
        <v>191</v>
      </c>
      <c r="AU279" s="209" t="s">
        <v>82</v>
      </c>
      <c r="AV279" s="13" t="s">
        <v>82</v>
      </c>
      <c r="AW279" s="13" t="s">
        <v>35</v>
      </c>
      <c r="AX279" s="13" t="s">
        <v>73</v>
      </c>
      <c r="AY279" s="209" t="s">
        <v>137</v>
      </c>
    </row>
    <row r="280" spans="1:65" s="14" customFormat="1" ht="11.25">
      <c r="B280" s="210"/>
      <c r="C280" s="211"/>
      <c r="D280" s="200" t="s">
        <v>191</v>
      </c>
      <c r="E280" s="212" t="s">
        <v>19</v>
      </c>
      <c r="F280" s="213" t="s">
        <v>193</v>
      </c>
      <c r="G280" s="211"/>
      <c r="H280" s="214">
        <v>4694.26</v>
      </c>
      <c r="I280" s="215"/>
      <c r="J280" s="211"/>
      <c r="K280" s="211"/>
      <c r="L280" s="216"/>
      <c r="M280" s="217"/>
      <c r="N280" s="218"/>
      <c r="O280" s="218"/>
      <c r="P280" s="218"/>
      <c r="Q280" s="218"/>
      <c r="R280" s="218"/>
      <c r="S280" s="218"/>
      <c r="T280" s="219"/>
      <c r="AT280" s="220" t="s">
        <v>191</v>
      </c>
      <c r="AU280" s="220" t="s">
        <v>82</v>
      </c>
      <c r="AV280" s="14" t="s">
        <v>143</v>
      </c>
      <c r="AW280" s="14" t="s">
        <v>35</v>
      </c>
      <c r="AX280" s="14" t="s">
        <v>80</v>
      </c>
      <c r="AY280" s="220" t="s">
        <v>137</v>
      </c>
    </row>
    <row r="281" spans="1:65" s="2" customFormat="1" ht="24.2" customHeight="1">
      <c r="A281" s="36"/>
      <c r="B281" s="37"/>
      <c r="C281" s="180" t="s">
        <v>459</v>
      </c>
      <c r="D281" s="180" t="s">
        <v>139</v>
      </c>
      <c r="E281" s="181" t="s">
        <v>473</v>
      </c>
      <c r="F281" s="182" t="s">
        <v>474</v>
      </c>
      <c r="G281" s="183" t="s">
        <v>142</v>
      </c>
      <c r="H281" s="184">
        <v>578.5</v>
      </c>
      <c r="I281" s="185"/>
      <c r="J281" s="186">
        <f>ROUND(I281*H281,2)</f>
        <v>0</v>
      </c>
      <c r="K281" s="182" t="s">
        <v>148</v>
      </c>
      <c r="L281" s="41"/>
      <c r="M281" s="187" t="s">
        <v>19</v>
      </c>
      <c r="N281" s="188" t="s">
        <v>44</v>
      </c>
      <c r="O281" s="66"/>
      <c r="P281" s="189">
        <f>O281*H281</f>
        <v>0</v>
      </c>
      <c r="Q281" s="189">
        <v>0.29160000000000003</v>
      </c>
      <c r="R281" s="189">
        <f>Q281*H281</f>
        <v>168.69060000000002</v>
      </c>
      <c r="S281" s="189">
        <v>0</v>
      </c>
      <c r="T281" s="190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91" t="s">
        <v>143</v>
      </c>
      <c r="AT281" s="191" t="s">
        <v>139</v>
      </c>
      <c r="AU281" s="191" t="s">
        <v>82</v>
      </c>
      <c r="AY281" s="19" t="s">
        <v>137</v>
      </c>
      <c r="BE281" s="192">
        <f>IF(N281="základní",J281,0)</f>
        <v>0</v>
      </c>
      <c r="BF281" s="192">
        <f>IF(N281="snížená",J281,0)</f>
        <v>0</v>
      </c>
      <c r="BG281" s="192">
        <f>IF(N281="zákl. přenesená",J281,0)</f>
        <v>0</v>
      </c>
      <c r="BH281" s="192">
        <f>IF(N281="sníž. přenesená",J281,0)</f>
        <v>0</v>
      </c>
      <c r="BI281" s="192">
        <f>IF(N281="nulová",J281,0)</f>
        <v>0</v>
      </c>
      <c r="BJ281" s="19" t="s">
        <v>80</v>
      </c>
      <c r="BK281" s="192">
        <f>ROUND(I281*H281,2)</f>
        <v>0</v>
      </c>
      <c r="BL281" s="19" t="s">
        <v>143</v>
      </c>
      <c r="BM281" s="191" t="s">
        <v>1004</v>
      </c>
    </row>
    <row r="282" spans="1:65" s="2" customFormat="1" ht="11.25">
      <c r="A282" s="36"/>
      <c r="B282" s="37"/>
      <c r="C282" s="38"/>
      <c r="D282" s="193" t="s">
        <v>150</v>
      </c>
      <c r="E282" s="38"/>
      <c r="F282" s="194" t="s">
        <v>476</v>
      </c>
      <c r="G282" s="38"/>
      <c r="H282" s="38"/>
      <c r="I282" s="195"/>
      <c r="J282" s="38"/>
      <c r="K282" s="38"/>
      <c r="L282" s="41"/>
      <c r="M282" s="196"/>
      <c r="N282" s="197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9" t="s">
        <v>150</v>
      </c>
      <c r="AU282" s="19" t="s">
        <v>82</v>
      </c>
    </row>
    <row r="283" spans="1:65" s="13" customFormat="1" ht="11.25">
      <c r="B283" s="198"/>
      <c r="C283" s="199"/>
      <c r="D283" s="200" t="s">
        <v>191</v>
      </c>
      <c r="E283" s="201" t="s">
        <v>19</v>
      </c>
      <c r="F283" s="202" t="s">
        <v>1005</v>
      </c>
      <c r="G283" s="199"/>
      <c r="H283" s="203">
        <v>578.5</v>
      </c>
      <c r="I283" s="204"/>
      <c r="J283" s="199"/>
      <c r="K283" s="199"/>
      <c r="L283" s="205"/>
      <c r="M283" s="206"/>
      <c r="N283" s="207"/>
      <c r="O283" s="207"/>
      <c r="P283" s="207"/>
      <c r="Q283" s="207"/>
      <c r="R283" s="207"/>
      <c r="S283" s="207"/>
      <c r="T283" s="208"/>
      <c r="AT283" s="209" t="s">
        <v>191</v>
      </c>
      <c r="AU283" s="209" t="s">
        <v>82</v>
      </c>
      <c r="AV283" s="13" t="s">
        <v>82</v>
      </c>
      <c r="AW283" s="13" t="s">
        <v>35</v>
      </c>
      <c r="AX283" s="13" t="s">
        <v>73</v>
      </c>
      <c r="AY283" s="209" t="s">
        <v>137</v>
      </c>
    </row>
    <row r="284" spans="1:65" s="2" customFormat="1" ht="16.5" customHeight="1">
      <c r="A284" s="36"/>
      <c r="B284" s="37"/>
      <c r="C284" s="180" t="s">
        <v>465</v>
      </c>
      <c r="D284" s="180" t="s">
        <v>139</v>
      </c>
      <c r="E284" s="181" t="s">
        <v>479</v>
      </c>
      <c r="F284" s="182" t="s">
        <v>480</v>
      </c>
      <c r="G284" s="183" t="s">
        <v>189</v>
      </c>
      <c r="H284" s="184">
        <v>259.16800000000001</v>
      </c>
      <c r="I284" s="185"/>
      <c r="J284" s="186">
        <f>ROUND(I284*H284,2)</f>
        <v>0</v>
      </c>
      <c r="K284" s="182" t="s">
        <v>148</v>
      </c>
      <c r="L284" s="41"/>
      <c r="M284" s="187" t="s">
        <v>19</v>
      </c>
      <c r="N284" s="188" t="s">
        <v>44</v>
      </c>
      <c r="O284" s="66"/>
      <c r="P284" s="189">
        <f>O284*H284</f>
        <v>0</v>
      </c>
      <c r="Q284" s="189">
        <v>0</v>
      </c>
      <c r="R284" s="189">
        <f>Q284*H284</f>
        <v>0</v>
      </c>
      <c r="S284" s="189">
        <v>0</v>
      </c>
      <c r="T284" s="190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91" t="s">
        <v>143</v>
      </c>
      <c r="AT284" s="191" t="s">
        <v>139</v>
      </c>
      <c r="AU284" s="191" t="s">
        <v>82</v>
      </c>
      <c r="AY284" s="19" t="s">
        <v>137</v>
      </c>
      <c r="BE284" s="192">
        <f>IF(N284="základní",J284,0)</f>
        <v>0</v>
      </c>
      <c r="BF284" s="192">
        <f>IF(N284="snížená",J284,0)</f>
        <v>0</v>
      </c>
      <c r="BG284" s="192">
        <f>IF(N284="zákl. přenesená",J284,0)</f>
        <v>0</v>
      </c>
      <c r="BH284" s="192">
        <f>IF(N284="sníž. přenesená",J284,0)</f>
        <v>0</v>
      </c>
      <c r="BI284" s="192">
        <f>IF(N284="nulová",J284,0)</f>
        <v>0</v>
      </c>
      <c r="BJ284" s="19" t="s">
        <v>80</v>
      </c>
      <c r="BK284" s="192">
        <f>ROUND(I284*H284,2)</f>
        <v>0</v>
      </c>
      <c r="BL284" s="19" t="s">
        <v>143</v>
      </c>
      <c r="BM284" s="191" t="s">
        <v>1006</v>
      </c>
    </row>
    <row r="285" spans="1:65" s="2" customFormat="1" ht="11.25">
      <c r="A285" s="36"/>
      <c r="B285" s="37"/>
      <c r="C285" s="38"/>
      <c r="D285" s="193" t="s">
        <v>150</v>
      </c>
      <c r="E285" s="38"/>
      <c r="F285" s="194" t="s">
        <v>482</v>
      </c>
      <c r="G285" s="38"/>
      <c r="H285" s="38"/>
      <c r="I285" s="195"/>
      <c r="J285" s="38"/>
      <c r="K285" s="38"/>
      <c r="L285" s="41"/>
      <c r="M285" s="196"/>
      <c r="N285" s="197"/>
      <c r="O285" s="66"/>
      <c r="P285" s="66"/>
      <c r="Q285" s="66"/>
      <c r="R285" s="66"/>
      <c r="S285" s="66"/>
      <c r="T285" s="67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9" t="s">
        <v>150</v>
      </c>
      <c r="AU285" s="19" t="s">
        <v>82</v>
      </c>
    </row>
    <row r="286" spans="1:65" s="13" customFormat="1" ht="11.25">
      <c r="B286" s="198"/>
      <c r="C286" s="199"/>
      <c r="D286" s="200" t="s">
        <v>191</v>
      </c>
      <c r="E286" s="201" t="s">
        <v>19</v>
      </c>
      <c r="F286" s="202" t="s">
        <v>1007</v>
      </c>
      <c r="G286" s="199"/>
      <c r="H286" s="203">
        <v>259.16800000000001</v>
      </c>
      <c r="I286" s="204"/>
      <c r="J286" s="199"/>
      <c r="K286" s="199"/>
      <c r="L286" s="205"/>
      <c r="M286" s="206"/>
      <c r="N286" s="207"/>
      <c r="O286" s="207"/>
      <c r="P286" s="207"/>
      <c r="Q286" s="207"/>
      <c r="R286" s="207"/>
      <c r="S286" s="207"/>
      <c r="T286" s="208"/>
      <c r="AT286" s="209" t="s">
        <v>191</v>
      </c>
      <c r="AU286" s="209" t="s">
        <v>82</v>
      </c>
      <c r="AV286" s="13" t="s">
        <v>82</v>
      </c>
      <c r="AW286" s="13" t="s">
        <v>35</v>
      </c>
      <c r="AX286" s="13" t="s">
        <v>73</v>
      </c>
      <c r="AY286" s="209" t="s">
        <v>137</v>
      </c>
    </row>
    <row r="287" spans="1:65" s="12" customFormat="1" ht="22.9" customHeight="1">
      <c r="B287" s="164"/>
      <c r="C287" s="165"/>
      <c r="D287" s="166" t="s">
        <v>72</v>
      </c>
      <c r="E287" s="178" t="s">
        <v>174</v>
      </c>
      <c r="F287" s="178" t="s">
        <v>484</v>
      </c>
      <c r="G287" s="165"/>
      <c r="H287" s="165"/>
      <c r="I287" s="168"/>
      <c r="J287" s="179">
        <f>BK287</f>
        <v>0</v>
      </c>
      <c r="K287" s="165"/>
      <c r="L287" s="170"/>
      <c r="M287" s="171"/>
      <c r="N287" s="172"/>
      <c r="O287" s="172"/>
      <c r="P287" s="173">
        <f>SUM(P288:P294)</f>
        <v>0</v>
      </c>
      <c r="Q287" s="172"/>
      <c r="R287" s="173">
        <f>SUM(R288:R294)</f>
        <v>0.58312799999999998</v>
      </c>
      <c r="S287" s="172"/>
      <c r="T287" s="174">
        <f>SUM(T288:T294)</f>
        <v>0</v>
      </c>
      <c r="AR287" s="175" t="s">
        <v>80</v>
      </c>
      <c r="AT287" s="176" t="s">
        <v>72</v>
      </c>
      <c r="AU287" s="176" t="s">
        <v>80</v>
      </c>
      <c r="AY287" s="175" t="s">
        <v>137</v>
      </c>
      <c r="BK287" s="177">
        <f>SUM(BK288:BK294)</f>
        <v>0</v>
      </c>
    </row>
    <row r="288" spans="1:65" s="2" customFormat="1" ht="21.75" customHeight="1">
      <c r="A288" s="36"/>
      <c r="B288" s="37"/>
      <c r="C288" s="180" t="s">
        <v>472</v>
      </c>
      <c r="D288" s="180" t="s">
        <v>139</v>
      </c>
      <c r="E288" s="181" t="s">
        <v>486</v>
      </c>
      <c r="F288" s="182" t="s">
        <v>487</v>
      </c>
      <c r="G288" s="183" t="s">
        <v>171</v>
      </c>
      <c r="H288" s="184">
        <v>1157</v>
      </c>
      <c r="I288" s="185"/>
      <c r="J288" s="186">
        <f>ROUND(I288*H288,2)</f>
        <v>0</v>
      </c>
      <c r="K288" s="182" t="s">
        <v>148</v>
      </c>
      <c r="L288" s="41"/>
      <c r="M288" s="187" t="s">
        <v>19</v>
      </c>
      <c r="N288" s="188" t="s">
        <v>44</v>
      </c>
      <c r="O288" s="66"/>
      <c r="P288" s="189">
        <f>O288*H288</f>
        <v>0</v>
      </c>
      <c r="Q288" s="189">
        <v>0</v>
      </c>
      <c r="R288" s="189">
        <f>Q288*H288</f>
        <v>0</v>
      </c>
      <c r="S288" s="189">
        <v>0</v>
      </c>
      <c r="T288" s="190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91" t="s">
        <v>143</v>
      </c>
      <c r="AT288" s="191" t="s">
        <v>139</v>
      </c>
      <c r="AU288" s="191" t="s">
        <v>82</v>
      </c>
      <c r="AY288" s="19" t="s">
        <v>137</v>
      </c>
      <c r="BE288" s="192">
        <f>IF(N288="základní",J288,0)</f>
        <v>0</v>
      </c>
      <c r="BF288" s="192">
        <f>IF(N288="snížená",J288,0)</f>
        <v>0</v>
      </c>
      <c r="BG288" s="192">
        <f>IF(N288="zákl. přenesená",J288,0)</f>
        <v>0</v>
      </c>
      <c r="BH288" s="192">
        <f>IF(N288="sníž. přenesená",J288,0)</f>
        <v>0</v>
      </c>
      <c r="BI288" s="192">
        <f>IF(N288="nulová",J288,0)</f>
        <v>0</v>
      </c>
      <c r="BJ288" s="19" t="s">
        <v>80</v>
      </c>
      <c r="BK288" s="192">
        <f>ROUND(I288*H288,2)</f>
        <v>0</v>
      </c>
      <c r="BL288" s="19" t="s">
        <v>143</v>
      </c>
      <c r="BM288" s="191" t="s">
        <v>1008</v>
      </c>
    </row>
    <row r="289" spans="1:65" s="2" customFormat="1" ht="11.25">
      <c r="A289" s="36"/>
      <c r="B289" s="37"/>
      <c r="C289" s="38"/>
      <c r="D289" s="193" t="s">
        <v>150</v>
      </c>
      <c r="E289" s="38"/>
      <c r="F289" s="194" t="s">
        <v>489</v>
      </c>
      <c r="G289" s="38"/>
      <c r="H289" s="38"/>
      <c r="I289" s="195"/>
      <c r="J289" s="38"/>
      <c r="K289" s="38"/>
      <c r="L289" s="41"/>
      <c r="M289" s="196"/>
      <c r="N289" s="197"/>
      <c r="O289" s="66"/>
      <c r="P289" s="66"/>
      <c r="Q289" s="66"/>
      <c r="R289" s="66"/>
      <c r="S289" s="66"/>
      <c r="T289" s="67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9" t="s">
        <v>150</v>
      </c>
      <c r="AU289" s="19" t="s">
        <v>82</v>
      </c>
    </row>
    <row r="290" spans="1:65" s="13" customFormat="1" ht="11.25">
      <c r="B290" s="198"/>
      <c r="C290" s="199"/>
      <c r="D290" s="200" t="s">
        <v>191</v>
      </c>
      <c r="E290" s="201" t="s">
        <v>19</v>
      </c>
      <c r="F290" s="202" t="s">
        <v>1009</v>
      </c>
      <c r="G290" s="199"/>
      <c r="H290" s="203">
        <v>1157</v>
      </c>
      <c r="I290" s="204"/>
      <c r="J290" s="199"/>
      <c r="K290" s="199"/>
      <c r="L290" s="205"/>
      <c r="M290" s="206"/>
      <c r="N290" s="207"/>
      <c r="O290" s="207"/>
      <c r="P290" s="207"/>
      <c r="Q290" s="207"/>
      <c r="R290" s="207"/>
      <c r="S290" s="207"/>
      <c r="T290" s="208"/>
      <c r="AT290" s="209" t="s">
        <v>191</v>
      </c>
      <c r="AU290" s="209" t="s">
        <v>82</v>
      </c>
      <c r="AV290" s="13" t="s">
        <v>82</v>
      </c>
      <c r="AW290" s="13" t="s">
        <v>35</v>
      </c>
      <c r="AX290" s="13" t="s">
        <v>73</v>
      </c>
      <c r="AY290" s="209" t="s">
        <v>137</v>
      </c>
    </row>
    <row r="291" spans="1:65" s="14" customFormat="1" ht="11.25">
      <c r="B291" s="210"/>
      <c r="C291" s="211"/>
      <c r="D291" s="200" t="s">
        <v>191</v>
      </c>
      <c r="E291" s="212" t="s">
        <v>19</v>
      </c>
      <c r="F291" s="213" t="s">
        <v>193</v>
      </c>
      <c r="G291" s="211"/>
      <c r="H291" s="214">
        <v>1157</v>
      </c>
      <c r="I291" s="215"/>
      <c r="J291" s="211"/>
      <c r="K291" s="211"/>
      <c r="L291" s="216"/>
      <c r="M291" s="217"/>
      <c r="N291" s="218"/>
      <c r="O291" s="218"/>
      <c r="P291" s="218"/>
      <c r="Q291" s="218"/>
      <c r="R291" s="218"/>
      <c r="S291" s="218"/>
      <c r="T291" s="219"/>
      <c r="AT291" s="220" t="s">
        <v>191</v>
      </c>
      <c r="AU291" s="220" t="s">
        <v>82</v>
      </c>
      <c r="AV291" s="14" t="s">
        <v>143</v>
      </c>
      <c r="AW291" s="14" t="s">
        <v>35</v>
      </c>
      <c r="AX291" s="14" t="s">
        <v>80</v>
      </c>
      <c r="AY291" s="220" t="s">
        <v>137</v>
      </c>
    </row>
    <row r="292" spans="1:65" s="2" customFormat="1" ht="24.2" customHeight="1">
      <c r="A292" s="36"/>
      <c r="B292" s="37"/>
      <c r="C292" s="221" t="s">
        <v>478</v>
      </c>
      <c r="D292" s="221" t="s">
        <v>269</v>
      </c>
      <c r="E292" s="222" t="s">
        <v>493</v>
      </c>
      <c r="F292" s="223" t="s">
        <v>494</v>
      </c>
      <c r="G292" s="224" t="s">
        <v>171</v>
      </c>
      <c r="H292" s="225">
        <v>1214.8499999999999</v>
      </c>
      <c r="I292" s="226"/>
      <c r="J292" s="227">
        <f>ROUND(I292*H292,2)</f>
        <v>0</v>
      </c>
      <c r="K292" s="223" t="s">
        <v>148</v>
      </c>
      <c r="L292" s="228"/>
      <c r="M292" s="229" t="s">
        <v>19</v>
      </c>
      <c r="N292" s="230" t="s">
        <v>44</v>
      </c>
      <c r="O292" s="66"/>
      <c r="P292" s="189">
        <f>O292*H292</f>
        <v>0</v>
      </c>
      <c r="Q292" s="189">
        <v>4.8000000000000001E-4</v>
      </c>
      <c r="R292" s="189">
        <f>Q292*H292</f>
        <v>0.58312799999999998</v>
      </c>
      <c r="S292" s="189">
        <v>0</v>
      </c>
      <c r="T292" s="190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91" t="s">
        <v>174</v>
      </c>
      <c r="AT292" s="191" t="s">
        <v>269</v>
      </c>
      <c r="AU292" s="191" t="s">
        <v>82</v>
      </c>
      <c r="AY292" s="19" t="s">
        <v>137</v>
      </c>
      <c r="BE292" s="192">
        <f>IF(N292="základní",J292,0)</f>
        <v>0</v>
      </c>
      <c r="BF292" s="192">
        <f>IF(N292="snížená",J292,0)</f>
        <v>0</v>
      </c>
      <c r="BG292" s="192">
        <f>IF(N292="zákl. přenesená",J292,0)</f>
        <v>0</v>
      </c>
      <c r="BH292" s="192">
        <f>IF(N292="sníž. přenesená",J292,0)</f>
        <v>0</v>
      </c>
      <c r="BI292" s="192">
        <f>IF(N292="nulová",J292,0)</f>
        <v>0</v>
      </c>
      <c r="BJ292" s="19" t="s">
        <v>80</v>
      </c>
      <c r="BK292" s="192">
        <f>ROUND(I292*H292,2)</f>
        <v>0</v>
      </c>
      <c r="BL292" s="19" t="s">
        <v>143</v>
      </c>
      <c r="BM292" s="191" t="s">
        <v>1010</v>
      </c>
    </row>
    <row r="293" spans="1:65" s="13" customFormat="1" ht="11.25">
      <c r="B293" s="198"/>
      <c r="C293" s="199"/>
      <c r="D293" s="200" t="s">
        <v>191</v>
      </c>
      <c r="E293" s="201" t="s">
        <v>19</v>
      </c>
      <c r="F293" s="202" t="s">
        <v>1011</v>
      </c>
      <c r="G293" s="199"/>
      <c r="H293" s="203">
        <v>1214.8499999999999</v>
      </c>
      <c r="I293" s="204"/>
      <c r="J293" s="199"/>
      <c r="K293" s="199"/>
      <c r="L293" s="205"/>
      <c r="M293" s="206"/>
      <c r="N293" s="207"/>
      <c r="O293" s="207"/>
      <c r="P293" s="207"/>
      <c r="Q293" s="207"/>
      <c r="R293" s="207"/>
      <c r="S293" s="207"/>
      <c r="T293" s="208"/>
      <c r="AT293" s="209" t="s">
        <v>191</v>
      </c>
      <c r="AU293" s="209" t="s">
        <v>82</v>
      </c>
      <c r="AV293" s="13" t="s">
        <v>82</v>
      </c>
      <c r="AW293" s="13" t="s">
        <v>35</v>
      </c>
      <c r="AX293" s="13" t="s">
        <v>73</v>
      </c>
      <c r="AY293" s="209" t="s">
        <v>137</v>
      </c>
    </row>
    <row r="294" spans="1:65" s="14" customFormat="1" ht="11.25">
      <c r="B294" s="210"/>
      <c r="C294" s="211"/>
      <c r="D294" s="200" t="s">
        <v>191</v>
      </c>
      <c r="E294" s="212" t="s">
        <v>19</v>
      </c>
      <c r="F294" s="213" t="s">
        <v>193</v>
      </c>
      <c r="G294" s="211"/>
      <c r="H294" s="214">
        <v>1214.8499999999999</v>
      </c>
      <c r="I294" s="215"/>
      <c r="J294" s="211"/>
      <c r="K294" s="211"/>
      <c r="L294" s="216"/>
      <c r="M294" s="217"/>
      <c r="N294" s="218"/>
      <c r="O294" s="218"/>
      <c r="P294" s="218"/>
      <c r="Q294" s="218"/>
      <c r="R294" s="218"/>
      <c r="S294" s="218"/>
      <c r="T294" s="219"/>
      <c r="AT294" s="220" t="s">
        <v>191</v>
      </c>
      <c r="AU294" s="220" t="s">
        <v>82</v>
      </c>
      <c r="AV294" s="14" t="s">
        <v>143</v>
      </c>
      <c r="AW294" s="14" t="s">
        <v>35</v>
      </c>
      <c r="AX294" s="14" t="s">
        <v>80</v>
      </c>
      <c r="AY294" s="220" t="s">
        <v>137</v>
      </c>
    </row>
    <row r="295" spans="1:65" s="12" customFormat="1" ht="22.9" customHeight="1">
      <c r="B295" s="164"/>
      <c r="C295" s="165"/>
      <c r="D295" s="166" t="s">
        <v>72</v>
      </c>
      <c r="E295" s="178" t="s">
        <v>180</v>
      </c>
      <c r="F295" s="178" t="s">
        <v>507</v>
      </c>
      <c r="G295" s="165"/>
      <c r="H295" s="165"/>
      <c r="I295" s="168"/>
      <c r="J295" s="179">
        <f>BK295</f>
        <v>0</v>
      </c>
      <c r="K295" s="165"/>
      <c r="L295" s="170"/>
      <c r="M295" s="171"/>
      <c r="N295" s="172"/>
      <c r="O295" s="172"/>
      <c r="P295" s="173">
        <f>SUM(P296:P323)</f>
        <v>0</v>
      </c>
      <c r="Q295" s="172"/>
      <c r="R295" s="173">
        <f>SUM(R296:R323)</f>
        <v>101.8408556</v>
      </c>
      <c r="S295" s="172"/>
      <c r="T295" s="174">
        <f>SUM(T296:T323)</f>
        <v>0</v>
      </c>
      <c r="AR295" s="175" t="s">
        <v>80</v>
      </c>
      <c r="AT295" s="176" t="s">
        <v>72</v>
      </c>
      <c r="AU295" s="176" t="s">
        <v>80</v>
      </c>
      <c r="AY295" s="175" t="s">
        <v>137</v>
      </c>
      <c r="BK295" s="177">
        <f>SUM(BK296:BK323)</f>
        <v>0</v>
      </c>
    </row>
    <row r="296" spans="1:65" s="2" customFormat="1" ht="24.2" customHeight="1">
      <c r="A296" s="36"/>
      <c r="B296" s="37"/>
      <c r="C296" s="180" t="s">
        <v>485</v>
      </c>
      <c r="D296" s="180" t="s">
        <v>139</v>
      </c>
      <c r="E296" s="181" t="s">
        <v>520</v>
      </c>
      <c r="F296" s="182" t="s">
        <v>521</v>
      </c>
      <c r="G296" s="183" t="s">
        <v>171</v>
      </c>
      <c r="H296" s="184">
        <v>78</v>
      </c>
      <c r="I296" s="185"/>
      <c r="J296" s="186">
        <f>ROUND(I296*H296,2)</f>
        <v>0</v>
      </c>
      <c r="K296" s="182" t="s">
        <v>148</v>
      </c>
      <c r="L296" s="41"/>
      <c r="M296" s="187" t="s">
        <v>19</v>
      </c>
      <c r="N296" s="188" t="s">
        <v>44</v>
      </c>
      <c r="O296" s="66"/>
      <c r="P296" s="189">
        <f>O296*H296</f>
        <v>0</v>
      </c>
      <c r="Q296" s="189">
        <v>0.15540000000000001</v>
      </c>
      <c r="R296" s="189">
        <f>Q296*H296</f>
        <v>12.1212</v>
      </c>
      <c r="S296" s="189">
        <v>0</v>
      </c>
      <c r="T296" s="190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91" t="s">
        <v>143</v>
      </c>
      <c r="AT296" s="191" t="s">
        <v>139</v>
      </c>
      <c r="AU296" s="191" t="s">
        <v>82</v>
      </c>
      <c r="AY296" s="19" t="s">
        <v>137</v>
      </c>
      <c r="BE296" s="192">
        <f>IF(N296="základní",J296,0)</f>
        <v>0</v>
      </c>
      <c r="BF296" s="192">
        <f>IF(N296="snížená",J296,0)</f>
        <v>0</v>
      </c>
      <c r="BG296" s="192">
        <f>IF(N296="zákl. přenesená",J296,0)</f>
        <v>0</v>
      </c>
      <c r="BH296" s="192">
        <f>IF(N296="sníž. přenesená",J296,0)</f>
        <v>0</v>
      </c>
      <c r="BI296" s="192">
        <f>IF(N296="nulová",J296,0)</f>
        <v>0</v>
      </c>
      <c r="BJ296" s="19" t="s">
        <v>80</v>
      </c>
      <c r="BK296" s="192">
        <f>ROUND(I296*H296,2)</f>
        <v>0</v>
      </c>
      <c r="BL296" s="19" t="s">
        <v>143</v>
      </c>
      <c r="BM296" s="191" t="s">
        <v>1012</v>
      </c>
    </row>
    <row r="297" spans="1:65" s="2" customFormat="1" ht="11.25">
      <c r="A297" s="36"/>
      <c r="B297" s="37"/>
      <c r="C297" s="38"/>
      <c r="D297" s="193" t="s">
        <v>150</v>
      </c>
      <c r="E297" s="38"/>
      <c r="F297" s="194" t="s">
        <v>523</v>
      </c>
      <c r="G297" s="38"/>
      <c r="H297" s="38"/>
      <c r="I297" s="195"/>
      <c r="J297" s="38"/>
      <c r="K297" s="38"/>
      <c r="L297" s="41"/>
      <c r="M297" s="196"/>
      <c r="N297" s="197"/>
      <c r="O297" s="66"/>
      <c r="P297" s="66"/>
      <c r="Q297" s="66"/>
      <c r="R297" s="66"/>
      <c r="S297" s="66"/>
      <c r="T297" s="67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9" t="s">
        <v>150</v>
      </c>
      <c r="AU297" s="19" t="s">
        <v>82</v>
      </c>
    </row>
    <row r="298" spans="1:65" s="13" customFormat="1" ht="11.25">
      <c r="B298" s="198"/>
      <c r="C298" s="199"/>
      <c r="D298" s="200" t="s">
        <v>191</v>
      </c>
      <c r="E298" s="201" t="s">
        <v>19</v>
      </c>
      <c r="F298" s="202" t="s">
        <v>1013</v>
      </c>
      <c r="G298" s="199"/>
      <c r="H298" s="203">
        <v>48</v>
      </c>
      <c r="I298" s="204"/>
      <c r="J298" s="199"/>
      <c r="K298" s="199"/>
      <c r="L298" s="205"/>
      <c r="M298" s="206"/>
      <c r="N298" s="207"/>
      <c r="O298" s="207"/>
      <c r="P298" s="207"/>
      <c r="Q298" s="207"/>
      <c r="R298" s="207"/>
      <c r="S298" s="207"/>
      <c r="T298" s="208"/>
      <c r="AT298" s="209" t="s">
        <v>191</v>
      </c>
      <c r="AU298" s="209" t="s">
        <v>82</v>
      </c>
      <c r="AV298" s="13" t="s">
        <v>82</v>
      </c>
      <c r="AW298" s="13" t="s">
        <v>35</v>
      </c>
      <c r="AX298" s="13" t="s">
        <v>73</v>
      </c>
      <c r="AY298" s="209" t="s">
        <v>137</v>
      </c>
    </row>
    <row r="299" spans="1:65" s="13" customFormat="1" ht="11.25">
      <c r="B299" s="198"/>
      <c r="C299" s="199"/>
      <c r="D299" s="200" t="s">
        <v>191</v>
      </c>
      <c r="E299" s="201" t="s">
        <v>19</v>
      </c>
      <c r="F299" s="202" t="s">
        <v>1014</v>
      </c>
      <c r="G299" s="199"/>
      <c r="H299" s="203">
        <v>30</v>
      </c>
      <c r="I299" s="204"/>
      <c r="J299" s="199"/>
      <c r="K299" s="199"/>
      <c r="L299" s="205"/>
      <c r="M299" s="206"/>
      <c r="N299" s="207"/>
      <c r="O299" s="207"/>
      <c r="P299" s="207"/>
      <c r="Q299" s="207"/>
      <c r="R299" s="207"/>
      <c r="S299" s="207"/>
      <c r="T299" s="208"/>
      <c r="AT299" s="209" t="s">
        <v>191</v>
      </c>
      <c r="AU299" s="209" t="s">
        <v>82</v>
      </c>
      <c r="AV299" s="13" t="s">
        <v>82</v>
      </c>
      <c r="AW299" s="13" t="s">
        <v>35</v>
      </c>
      <c r="AX299" s="13" t="s">
        <v>73</v>
      </c>
      <c r="AY299" s="209" t="s">
        <v>137</v>
      </c>
    </row>
    <row r="300" spans="1:65" s="14" customFormat="1" ht="11.25">
      <c r="B300" s="210"/>
      <c r="C300" s="211"/>
      <c r="D300" s="200" t="s">
        <v>191</v>
      </c>
      <c r="E300" s="212" t="s">
        <v>19</v>
      </c>
      <c r="F300" s="213" t="s">
        <v>193</v>
      </c>
      <c r="G300" s="211"/>
      <c r="H300" s="214">
        <v>78</v>
      </c>
      <c r="I300" s="215"/>
      <c r="J300" s="211"/>
      <c r="K300" s="211"/>
      <c r="L300" s="216"/>
      <c r="M300" s="217"/>
      <c r="N300" s="218"/>
      <c r="O300" s="218"/>
      <c r="P300" s="218"/>
      <c r="Q300" s="218"/>
      <c r="R300" s="218"/>
      <c r="S300" s="218"/>
      <c r="T300" s="219"/>
      <c r="AT300" s="220" t="s">
        <v>191</v>
      </c>
      <c r="AU300" s="220" t="s">
        <v>82</v>
      </c>
      <c r="AV300" s="14" t="s">
        <v>143</v>
      </c>
      <c r="AW300" s="14" t="s">
        <v>35</v>
      </c>
      <c r="AX300" s="14" t="s">
        <v>80</v>
      </c>
      <c r="AY300" s="220" t="s">
        <v>137</v>
      </c>
    </row>
    <row r="301" spans="1:65" s="2" customFormat="1" ht="16.5" customHeight="1">
      <c r="A301" s="36"/>
      <c r="B301" s="37"/>
      <c r="C301" s="221" t="s">
        <v>492</v>
      </c>
      <c r="D301" s="221" t="s">
        <v>269</v>
      </c>
      <c r="E301" s="222" t="s">
        <v>529</v>
      </c>
      <c r="F301" s="223" t="s">
        <v>530</v>
      </c>
      <c r="G301" s="224" t="s">
        <v>147</v>
      </c>
      <c r="H301" s="225">
        <v>78</v>
      </c>
      <c r="I301" s="226"/>
      <c r="J301" s="227">
        <f>ROUND(I301*H301,2)</f>
        <v>0</v>
      </c>
      <c r="K301" s="223" t="s">
        <v>19</v>
      </c>
      <c r="L301" s="228"/>
      <c r="M301" s="229" t="s">
        <v>19</v>
      </c>
      <c r="N301" s="230" t="s">
        <v>44</v>
      </c>
      <c r="O301" s="66"/>
      <c r="P301" s="189">
        <f>O301*H301</f>
        <v>0</v>
      </c>
      <c r="Q301" s="189">
        <v>8.2100000000000006E-2</v>
      </c>
      <c r="R301" s="189">
        <f>Q301*H301</f>
        <v>6.4038000000000004</v>
      </c>
      <c r="S301" s="189">
        <v>0</v>
      </c>
      <c r="T301" s="190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91" t="s">
        <v>174</v>
      </c>
      <c r="AT301" s="191" t="s">
        <v>269</v>
      </c>
      <c r="AU301" s="191" t="s">
        <v>82</v>
      </c>
      <c r="AY301" s="19" t="s">
        <v>137</v>
      </c>
      <c r="BE301" s="192">
        <f>IF(N301="základní",J301,0)</f>
        <v>0</v>
      </c>
      <c r="BF301" s="192">
        <f>IF(N301="snížená",J301,0)</f>
        <v>0</v>
      </c>
      <c r="BG301" s="192">
        <f>IF(N301="zákl. přenesená",J301,0)</f>
        <v>0</v>
      </c>
      <c r="BH301" s="192">
        <f>IF(N301="sníž. přenesená",J301,0)</f>
        <v>0</v>
      </c>
      <c r="BI301" s="192">
        <f>IF(N301="nulová",J301,0)</f>
        <v>0</v>
      </c>
      <c r="BJ301" s="19" t="s">
        <v>80</v>
      </c>
      <c r="BK301" s="192">
        <f>ROUND(I301*H301,2)</f>
        <v>0</v>
      </c>
      <c r="BL301" s="19" t="s">
        <v>143</v>
      </c>
      <c r="BM301" s="191" t="s">
        <v>1015</v>
      </c>
    </row>
    <row r="302" spans="1:65" s="13" customFormat="1" ht="11.25">
      <c r="B302" s="198"/>
      <c r="C302" s="199"/>
      <c r="D302" s="200" t="s">
        <v>191</v>
      </c>
      <c r="E302" s="201" t="s">
        <v>19</v>
      </c>
      <c r="F302" s="202" t="s">
        <v>1013</v>
      </c>
      <c r="G302" s="199"/>
      <c r="H302" s="203">
        <v>48</v>
      </c>
      <c r="I302" s="204"/>
      <c r="J302" s="199"/>
      <c r="K302" s="199"/>
      <c r="L302" s="205"/>
      <c r="M302" s="206"/>
      <c r="N302" s="207"/>
      <c r="O302" s="207"/>
      <c r="P302" s="207"/>
      <c r="Q302" s="207"/>
      <c r="R302" s="207"/>
      <c r="S302" s="207"/>
      <c r="T302" s="208"/>
      <c r="AT302" s="209" t="s">
        <v>191</v>
      </c>
      <c r="AU302" s="209" t="s">
        <v>82</v>
      </c>
      <c r="AV302" s="13" t="s">
        <v>82</v>
      </c>
      <c r="AW302" s="13" t="s">
        <v>35</v>
      </c>
      <c r="AX302" s="13" t="s">
        <v>73</v>
      </c>
      <c r="AY302" s="209" t="s">
        <v>137</v>
      </c>
    </row>
    <row r="303" spans="1:65" s="13" customFormat="1" ht="11.25">
      <c r="B303" s="198"/>
      <c r="C303" s="199"/>
      <c r="D303" s="200" t="s">
        <v>191</v>
      </c>
      <c r="E303" s="201" t="s">
        <v>19</v>
      </c>
      <c r="F303" s="202" t="s">
        <v>1014</v>
      </c>
      <c r="G303" s="199"/>
      <c r="H303" s="203">
        <v>30</v>
      </c>
      <c r="I303" s="204"/>
      <c r="J303" s="199"/>
      <c r="K303" s="199"/>
      <c r="L303" s="205"/>
      <c r="M303" s="206"/>
      <c r="N303" s="207"/>
      <c r="O303" s="207"/>
      <c r="P303" s="207"/>
      <c r="Q303" s="207"/>
      <c r="R303" s="207"/>
      <c r="S303" s="207"/>
      <c r="T303" s="208"/>
      <c r="AT303" s="209" t="s">
        <v>191</v>
      </c>
      <c r="AU303" s="209" t="s">
        <v>82</v>
      </c>
      <c r="AV303" s="13" t="s">
        <v>82</v>
      </c>
      <c r="AW303" s="13" t="s">
        <v>35</v>
      </c>
      <c r="AX303" s="13" t="s">
        <v>73</v>
      </c>
      <c r="AY303" s="209" t="s">
        <v>137</v>
      </c>
    </row>
    <row r="304" spans="1:65" s="14" customFormat="1" ht="11.25">
      <c r="B304" s="210"/>
      <c r="C304" s="211"/>
      <c r="D304" s="200" t="s">
        <v>191</v>
      </c>
      <c r="E304" s="212" t="s">
        <v>19</v>
      </c>
      <c r="F304" s="213" t="s">
        <v>193</v>
      </c>
      <c r="G304" s="211"/>
      <c r="H304" s="214">
        <v>78</v>
      </c>
      <c r="I304" s="215"/>
      <c r="J304" s="211"/>
      <c r="K304" s="211"/>
      <c r="L304" s="216"/>
      <c r="M304" s="217"/>
      <c r="N304" s="218"/>
      <c r="O304" s="218"/>
      <c r="P304" s="218"/>
      <c r="Q304" s="218"/>
      <c r="R304" s="218"/>
      <c r="S304" s="218"/>
      <c r="T304" s="219"/>
      <c r="AT304" s="220" t="s">
        <v>191</v>
      </c>
      <c r="AU304" s="220" t="s">
        <v>82</v>
      </c>
      <c r="AV304" s="14" t="s">
        <v>143</v>
      </c>
      <c r="AW304" s="14" t="s">
        <v>35</v>
      </c>
      <c r="AX304" s="14" t="s">
        <v>80</v>
      </c>
      <c r="AY304" s="220" t="s">
        <v>137</v>
      </c>
    </row>
    <row r="305" spans="1:65" s="2" customFormat="1" ht="24.2" customHeight="1">
      <c r="A305" s="36"/>
      <c r="B305" s="37"/>
      <c r="C305" s="180" t="s">
        <v>497</v>
      </c>
      <c r="D305" s="180" t="s">
        <v>139</v>
      </c>
      <c r="E305" s="181" t="s">
        <v>533</v>
      </c>
      <c r="F305" s="182" t="s">
        <v>534</v>
      </c>
      <c r="G305" s="183" t="s">
        <v>147</v>
      </c>
      <c r="H305" s="184">
        <v>4</v>
      </c>
      <c r="I305" s="185"/>
      <c r="J305" s="186">
        <f>ROUND(I305*H305,2)</f>
        <v>0</v>
      </c>
      <c r="K305" s="182" t="s">
        <v>148</v>
      </c>
      <c r="L305" s="41"/>
      <c r="M305" s="187" t="s">
        <v>19</v>
      </c>
      <c r="N305" s="188" t="s">
        <v>44</v>
      </c>
      <c r="O305" s="66"/>
      <c r="P305" s="189">
        <f>O305*H305</f>
        <v>0</v>
      </c>
      <c r="Q305" s="189">
        <v>15.30899</v>
      </c>
      <c r="R305" s="189">
        <f>Q305*H305</f>
        <v>61.235959999999999</v>
      </c>
      <c r="S305" s="189">
        <v>0</v>
      </c>
      <c r="T305" s="190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91" t="s">
        <v>143</v>
      </c>
      <c r="AT305" s="191" t="s">
        <v>139</v>
      </c>
      <c r="AU305" s="191" t="s">
        <v>82</v>
      </c>
      <c r="AY305" s="19" t="s">
        <v>137</v>
      </c>
      <c r="BE305" s="192">
        <f>IF(N305="základní",J305,0)</f>
        <v>0</v>
      </c>
      <c r="BF305" s="192">
        <f>IF(N305="snížená",J305,0)</f>
        <v>0</v>
      </c>
      <c r="BG305" s="192">
        <f>IF(N305="zákl. přenesená",J305,0)</f>
        <v>0</v>
      </c>
      <c r="BH305" s="192">
        <f>IF(N305="sníž. přenesená",J305,0)</f>
        <v>0</v>
      </c>
      <c r="BI305" s="192">
        <f>IF(N305="nulová",J305,0)</f>
        <v>0</v>
      </c>
      <c r="BJ305" s="19" t="s">
        <v>80</v>
      </c>
      <c r="BK305" s="192">
        <f>ROUND(I305*H305,2)</f>
        <v>0</v>
      </c>
      <c r="BL305" s="19" t="s">
        <v>143</v>
      </c>
      <c r="BM305" s="191" t="s">
        <v>1016</v>
      </c>
    </row>
    <row r="306" spans="1:65" s="2" customFormat="1" ht="11.25">
      <c r="A306" s="36"/>
      <c r="B306" s="37"/>
      <c r="C306" s="38"/>
      <c r="D306" s="193" t="s">
        <v>150</v>
      </c>
      <c r="E306" s="38"/>
      <c r="F306" s="194" t="s">
        <v>536</v>
      </c>
      <c r="G306" s="38"/>
      <c r="H306" s="38"/>
      <c r="I306" s="195"/>
      <c r="J306" s="38"/>
      <c r="K306" s="38"/>
      <c r="L306" s="41"/>
      <c r="M306" s="196"/>
      <c r="N306" s="197"/>
      <c r="O306" s="66"/>
      <c r="P306" s="66"/>
      <c r="Q306" s="66"/>
      <c r="R306" s="66"/>
      <c r="S306" s="66"/>
      <c r="T306" s="67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9" t="s">
        <v>150</v>
      </c>
      <c r="AU306" s="19" t="s">
        <v>82</v>
      </c>
    </row>
    <row r="307" spans="1:65" s="13" customFormat="1" ht="11.25">
      <c r="B307" s="198"/>
      <c r="C307" s="199"/>
      <c r="D307" s="200" t="s">
        <v>191</v>
      </c>
      <c r="E307" s="201" t="s">
        <v>19</v>
      </c>
      <c r="F307" s="202" t="s">
        <v>1017</v>
      </c>
      <c r="G307" s="199"/>
      <c r="H307" s="203">
        <v>2</v>
      </c>
      <c r="I307" s="204"/>
      <c r="J307" s="199"/>
      <c r="K307" s="199"/>
      <c r="L307" s="205"/>
      <c r="M307" s="206"/>
      <c r="N307" s="207"/>
      <c r="O307" s="207"/>
      <c r="P307" s="207"/>
      <c r="Q307" s="207"/>
      <c r="R307" s="207"/>
      <c r="S307" s="207"/>
      <c r="T307" s="208"/>
      <c r="AT307" s="209" t="s">
        <v>191</v>
      </c>
      <c r="AU307" s="209" t="s">
        <v>82</v>
      </c>
      <c r="AV307" s="13" t="s">
        <v>82</v>
      </c>
      <c r="AW307" s="13" t="s">
        <v>35</v>
      </c>
      <c r="AX307" s="13" t="s">
        <v>73</v>
      </c>
      <c r="AY307" s="209" t="s">
        <v>137</v>
      </c>
    </row>
    <row r="308" spans="1:65" s="13" customFormat="1" ht="11.25">
      <c r="B308" s="198"/>
      <c r="C308" s="199"/>
      <c r="D308" s="200" t="s">
        <v>191</v>
      </c>
      <c r="E308" s="201" t="s">
        <v>19</v>
      </c>
      <c r="F308" s="202" t="s">
        <v>1018</v>
      </c>
      <c r="G308" s="199"/>
      <c r="H308" s="203">
        <v>2</v>
      </c>
      <c r="I308" s="204"/>
      <c r="J308" s="199"/>
      <c r="K308" s="199"/>
      <c r="L308" s="205"/>
      <c r="M308" s="206"/>
      <c r="N308" s="207"/>
      <c r="O308" s="207"/>
      <c r="P308" s="207"/>
      <c r="Q308" s="207"/>
      <c r="R308" s="207"/>
      <c r="S308" s="207"/>
      <c r="T308" s="208"/>
      <c r="AT308" s="209" t="s">
        <v>191</v>
      </c>
      <c r="AU308" s="209" t="s">
        <v>82</v>
      </c>
      <c r="AV308" s="13" t="s">
        <v>82</v>
      </c>
      <c r="AW308" s="13" t="s">
        <v>35</v>
      </c>
      <c r="AX308" s="13" t="s">
        <v>73</v>
      </c>
      <c r="AY308" s="209" t="s">
        <v>137</v>
      </c>
    </row>
    <row r="309" spans="1:65" s="14" customFormat="1" ht="11.25">
      <c r="B309" s="210"/>
      <c r="C309" s="211"/>
      <c r="D309" s="200" t="s">
        <v>191</v>
      </c>
      <c r="E309" s="212" t="s">
        <v>19</v>
      </c>
      <c r="F309" s="213" t="s">
        <v>193</v>
      </c>
      <c r="G309" s="211"/>
      <c r="H309" s="214">
        <v>4</v>
      </c>
      <c r="I309" s="215"/>
      <c r="J309" s="211"/>
      <c r="K309" s="211"/>
      <c r="L309" s="216"/>
      <c r="M309" s="217"/>
      <c r="N309" s="218"/>
      <c r="O309" s="218"/>
      <c r="P309" s="218"/>
      <c r="Q309" s="218"/>
      <c r="R309" s="218"/>
      <c r="S309" s="218"/>
      <c r="T309" s="219"/>
      <c r="AT309" s="220" t="s">
        <v>191</v>
      </c>
      <c r="AU309" s="220" t="s">
        <v>82</v>
      </c>
      <c r="AV309" s="14" t="s">
        <v>143</v>
      </c>
      <c r="AW309" s="14" t="s">
        <v>4</v>
      </c>
      <c r="AX309" s="14" t="s">
        <v>80</v>
      </c>
      <c r="AY309" s="220" t="s">
        <v>137</v>
      </c>
    </row>
    <row r="310" spans="1:65" s="2" customFormat="1" ht="16.5" customHeight="1">
      <c r="A310" s="36"/>
      <c r="B310" s="37"/>
      <c r="C310" s="180" t="s">
        <v>501</v>
      </c>
      <c r="D310" s="180" t="s">
        <v>139</v>
      </c>
      <c r="E310" s="181" t="s">
        <v>554</v>
      </c>
      <c r="F310" s="182" t="s">
        <v>555</v>
      </c>
      <c r="G310" s="183" t="s">
        <v>189</v>
      </c>
      <c r="H310" s="184">
        <v>8.68</v>
      </c>
      <c r="I310" s="185"/>
      <c r="J310" s="186">
        <f>ROUND(I310*H310,2)</f>
        <v>0</v>
      </c>
      <c r="K310" s="182" t="s">
        <v>148</v>
      </c>
      <c r="L310" s="41"/>
      <c r="M310" s="187" t="s">
        <v>19</v>
      </c>
      <c r="N310" s="188" t="s">
        <v>44</v>
      </c>
      <c r="O310" s="66"/>
      <c r="P310" s="189">
        <f>O310*H310</f>
        <v>0</v>
      </c>
      <c r="Q310" s="189">
        <v>2.46367</v>
      </c>
      <c r="R310" s="189">
        <f>Q310*H310</f>
        <v>21.384655599999999</v>
      </c>
      <c r="S310" s="189">
        <v>0</v>
      </c>
      <c r="T310" s="190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91" t="s">
        <v>143</v>
      </c>
      <c r="AT310" s="191" t="s">
        <v>139</v>
      </c>
      <c r="AU310" s="191" t="s">
        <v>82</v>
      </c>
      <c r="AY310" s="19" t="s">
        <v>137</v>
      </c>
      <c r="BE310" s="192">
        <f>IF(N310="základní",J310,0)</f>
        <v>0</v>
      </c>
      <c r="BF310" s="192">
        <f>IF(N310="snížená",J310,0)</f>
        <v>0</v>
      </c>
      <c r="BG310" s="192">
        <f>IF(N310="zákl. přenesená",J310,0)</f>
        <v>0</v>
      </c>
      <c r="BH310" s="192">
        <f>IF(N310="sníž. přenesená",J310,0)</f>
        <v>0</v>
      </c>
      <c r="BI310" s="192">
        <f>IF(N310="nulová",J310,0)</f>
        <v>0</v>
      </c>
      <c r="BJ310" s="19" t="s">
        <v>80</v>
      </c>
      <c r="BK310" s="192">
        <f>ROUND(I310*H310,2)</f>
        <v>0</v>
      </c>
      <c r="BL310" s="19" t="s">
        <v>143</v>
      </c>
      <c r="BM310" s="191" t="s">
        <v>1019</v>
      </c>
    </row>
    <row r="311" spans="1:65" s="2" customFormat="1" ht="11.25">
      <c r="A311" s="36"/>
      <c r="B311" s="37"/>
      <c r="C311" s="38"/>
      <c r="D311" s="193" t="s">
        <v>150</v>
      </c>
      <c r="E311" s="38"/>
      <c r="F311" s="194" t="s">
        <v>557</v>
      </c>
      <c r="G311" s="38"/>
      <c r="H311" s="38"/>
      <c r="I311" s="195"/>
      <c r="J311" s="38"/>
      <c r="K311" s="38"/>
      <c r="L311" s="41"/>
      <c r="M311" s="196"/>
      <c r="N311" s="197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9" t="s">
        <v>150</v>
      </c>
      <c r="AU311" s="19" t="s">
        <v>82</v>
      </c>
    </row>
    <row r="312" spans="1:65" s="13" customFormat="1" ht="11.25">
      <c r="B312" s="198"/>
      <c r="C312" s="199"/>
      <c r="D312" s="200" t="s">
        <v>191</v>
      </c>
      <c r="E312" s="201" t="s">
        <v>19</v>
      </c>
      <c r="F312" s="202" t="s">
        <v>1020</v>
      </c>
      <c r="G312" s="199"/>
      <c r="H312" s="203">
        <v>4.34</v>
      </c>
      <c r="I312" s="204"/>
      <c r="J312" s="199"/>
      <c r="K312" s="199"/>
      <c r="L312" s="205"/>
      <c r="M312" s="206"/>
      <c r="N312" s="207"/>
      <c r="O312" s="207"/>
      <c r="P312" s="207"/>
      <c r="Q312" s="207"/>
      <c r="R312" s="207"/>
      <c r="S312" s="207"/>
      <c r="T312" s="208"/>
      <c r="AT312" s="209" t="s">
        <v>191</v>
      </c>
      <c r="AU312" s="209" t="s">
        <v>82</v>
      </c>
      <c r="AV312" s="13" t="s">
        <v>82</v>
      </c>
      <c r="AW312" s="13" t="s">
        <v>35</v>
      </c>
      <c r="AX312" s="13" t="s">
        <v>73</v>
      </c>
      <c r="AY312" s="209" t="s">
        <v>137</v>
      </c>
    </row>
    <row r="313" spans="1:65" s="13" customFormat="1" ht="11.25">
      <c r="B313" s="198"/>
      <c r="C313" s="199"/>
      <c r="D313" s="200" t="s">
        <v>191</v>
      </c>
      <c r="E313" s="201" t="s">
        <v>19</v>
      </c>
      <c r="F313" s="202" t="s">
        <v>1021</v>
      </c>
      <c r="G313" s="199"/>
      <c r="H313" s="203">
        <v>4.34</v>
      </c>
      <c r="I313" s="204"/>
      <c r="J313" s="199"/>
      <c r="K313" s="199"/>
      <c r="L313" s="205"/>
      <c r="M313" s="206"/>
      <c r="N313" s="207"/>
      <c r="O313" s="207"/>
      <c r="P313" s="207"/>
      <c r="Q313" s="207"/>
      <c r="R313" s="207"/>
      <c r="S313" s="207"/>
      <c r="T313" s="208"/>
      <c r="AT313" s="209" t="s">
        <v>191</v>
      </c>
      <c r="AU313" s="209" t="s">
        <v>82</v>
      </c>
      <c r="AV313" s="13" t="s">
        <v>82</v>
      </c>
      <c r="AW313" s="13" t="s">
        <v>35</v>
      </c>
      <c r="AX313" s="13" t="s">
        <v>73</v>
      </c>
      <c r="AY313" s="209" t="s">
        <v>137</v>
      </c>
    </row>
    <row r="314" spans="1:65" s="14" customFormat="1" ht="11.25">
      <c r="B314" s="210"/>
      <c r="C314" s="211"/>
      <c r="D314" s="200" t="s">
        <v>191</v>
      </c>
      <c r="E314" s="212" t="s">
        <v>19</v>
      </c>
      <c r="F314" s="213" t="s">
        <v>193</v>
      </c>
      <c r="G314" s="211"/>
      <c r="H314" s="214">
        <v>8.68</v>
      </c>
      <c r="I314" s="215"/>
      <c r="J314" s="211"/>
      <c r="K314" s="211"/>
      <c r="L314" s="216"/>
      <c r="M314" s="217"/>
      <c r="N314" s="218"/>
      <c r="O314" s="218"/>
      <c r="P314" s="218"/>
      <c r="Q314" s="218"/>
      <c r="R314" s="218"/>
      <c r="S314" s="218"/>
      <c r="T314" s="219"/>
      <c r="AT314" s="220" t="s">
        <v>191</v>
      </c>
      <c r="AU314" s="220" t="s">
        <v>82</v>
      </c>
      <c r="AV314" s="14" t="s">
        <v>143</v>
      </c>
      <c r="AW314" s="14" t="s">
        <v>4</v>
      </c>
      <c r="AX314" s="14" t="s">
        <v>80</v>
      </c>
      <c r="AY314" s="220" t="s">
        <v>137</v>
      </c>
    </row>
    <row r="315" spans="1:65" s="2" customFormat="1" ht="21.75" customHeight="1">
      <c r="A315" s="36"/>
      <c r="B315" s="37"/>
      <c r="C315" s="180" t="s">
        <v>508</v>
      </c>
      <c r="D315" s="180" t="s">
        <v>139</v>
      </c>
      <c r="E315" s="181" t="s">
        <v>572</v>
      </c>
      <c r="F315" s="182" t="s">
        <v>573</v>
      </c>
      <c r="G315" s="183" t="s">
        <v>171</v>
      </c>
      <c r="H315" s="184">
        <v>28</v>
      </c>
      <c r="I315" s="185"/>
      <c r="J315" s="186">
        <f>ROUND(I315*H315,2)</f>
        <v>0</v>
      </c>
      <c r="K315" s="182" t="s">
        <v>148</v>
      </c>
      <c r="L315" s="41"/>
      <c r="M315" s="187" t="s">
        <v>19</v>
      </c>
      <c r="N315" s="188" t="s">
        <v>44</v>
      </c>
      <c r="O315" s="66"/>
      <c r="P315" s="189">
        <f>O315*H315</f>
        <v>0</v>
      </c>
      <c r="Q315" s="189">
        <v>0</v>
      </c>
      <c r="R315" s="189">
        <f>Q315*H315</f>
        <v>0</v>
      </c>
      <c r="S315" s="189">
        <v>0</v>
      </c>
      <c r="T315" s="190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91" t="s">
        <v>143</v>
      </c>
      <c r="AT315" s="191" t="s">
        <v>139</v>
      </c>
      <c r="AU315" s="191" t="s">
        <v>82</v>
      </c>
      <c r="AY315" s="19" t="s">
        <v>137</v>
      </c>
      <c r="BE315" s="192">
        <f>IF(N315="základní",J315,0)</f>
        <v>0</v>
      </c>
      <c r="BF315" s="192">
        <f>IF(N315="snížená",J315,0)</f>
        <v>0</v>
      </c>
      <c r="BG315" s="192">
        <f>IF(N315="zákl. přenesená",J315,0)</f>
        <v>0</v>
      </c>
      <c r="BH315" s="192">
        <f>IF(N315="sníž. přenesená",J315,0)</f>
        <v>0</v>
      </c>
      <c r="BI315" s="192">
        <f>IF(N315="nulová",J315,0)</f>
        <v>0</v>
      </c>
      <c r="BJ315" s="19" t="s">
        <v>80</v>
      </c>
      <c r="BK315" s="192">
        <f>ROUND(I315*H315,2)</f>
        <v>0</v>
      </c>
      <c r="BL315" s="19" t="s">
        <v>143</v>
      </c>
      <c r="BM315" s="191" t="s">
        <v>1022</v>
      </c>
    </row>
    <row r="316" spans="1:65" s="2" customFormat="1" ht="11.25">
      <c r="A316" s="36"/>
      <c r="B316" s="37"/>
      <c r="C316" s="38"/>
      <c r="D316" s="193" t="s">
        <v>150</v>
      </c>
      <c r="E316" s="38"/>
      <c r="F316" s="194" t="s">
        <v>575</v>
      </c>
      <c r="G316" s="38"/>
      <c r="H316" s="38"/>
      <c r="I316" s="195"/>
      <c r="J316" s="38"/>
      <c r="K316" s="38"/>
      <c r="L316" s="41"/>
      <c r="M316" s="196"/>
      <c r="N316" s="197"/>
      <c r="O316" s="66"/>
      <c r="P316" s="66"/>
      <c r="Q316" s="66"/>
      <c r="R316" s="66"/>
      <c r="S316" s="66"/>
      <c r="T316" s="67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9" t="s">
        <v>150</v>
      </c>
      <c r="AU316" s="19" t="s">
        <v>82</v>
      </c>
    </row>
    <row r="317" spans="1:65" s="13" customFormat="1" ht="11.25">
      <c r="B317" s="198"/>
      <c r="C317" s="199"/>
      <c r="D317" s="200" t="s">
        <v>191</v>
      </c>
      <c r="E317" s="201" t="s">
        <v>19</v>
      </c>
      <c r="F317" s="202" t="s">
        <v>1023</v>
      </c>
      <c r="G317" s="199"/>
      <c r="H317" s="203">
        <v>14</v>
      </c>
      <c r="I317" s="204"/>
      <c r="J317" s="199"/>
      <c r="K317" s="199"/>
      <c r="L317" s="205"/>
      <c r="M317" s="206"/>
      <c r="N317" s="207"/>
      <c r="O317" s="207"/>
      <c r="P317" s="207"/>
      <c r="Q317" s="207"/>
      <c r="R317" s="207"/>
      <c r="S317" s="207"/>
      <c r="T317" s="208"/>
      <c r="AT317" s="209" t="s">
        <v>191</v>
      </c>
      <c r="AU317" s="209" t="s">
        <v>82</v>
      </c>
      <c r="AV317" s="13" t="s">
        <v>82</v>
      </c>
      <c r="AW317" s="13" t="s">
        <v>35</v>
      </c>
      <c r="AX317" s="13" t="s">
        <v>73</v>
      </c>
      <c r="AY317" s="209" t="s">
        <v>137</v>
      </c>
    </row>
    <row r="318" spans="1:65" s="13" customFormat="1" ht="11.25">
      <c r="B318" s="198"/>
      <c r="C318" s="199"/>
      <c r="D318" s="200" t="s">
        <v>191</v>
      </c>
      <c r="E318" s="201" t="s">
        <v>19</v>
      </c>
      <c r="F318" s="202" t="s">
        <v>1024</v>
      </c>
      <c r="G318" s="199"/>
      <c r="H318" s="203">
        <v>14</v>
      </c>
      <c r="I318" s="204"/>
      <c r="J318" s="199"/>
      <c r="K318" s="199"/>
      <c r="L318" s="205"/>
      <c r="M318" s="206"/>
      <c r="N318" s="207"/>
      <c r="O318" s="207"/>
      <c r="P318" s="207"/>
      <c r="Q318" s="207"/>
      <c r="R318" s="207"/>
      <c r="S318" s="207"/>
      <c r="T318" s="208"/>
      <c r="AT318" s="209" t="s">
        <v>191</v>
      </c>
      <c r="AU318" s="209" t="s">
        <v>82</v>
      </c>
      <c r="AV318" s="13" t="s">
        <v>82</v>
      </c>
      <c r="AW318" s="13" t="s">
        <v>35</v>
      </c>
      <c r="AX318" s="13" t="s">
        <v>73</v>
      </c>
      <c r="AY318" s="209" t="s">
        <v>137</v>
      </c>
    </row>
    <row r="319" spans="1:65" s="14" customFormat="1" ht="11.25">
      <c r="B319" s="210"/>
      <c r="C319" s="211"/>
      <c r="D319" s="200" t="s">
        <v>191</v>
      </c>
      <c r="E319" s="212" t="s">
        <v>19</v>
      </c>
      <c r="F319" s="213" t="s">
        <v>193</v>
      </c>
      <c r="G319" s="211"/>
      <c r="H319" s="214">
        <v>28</v>
      </c>
      <c r="I319" s="215"/>
      <c r="J319" s="211"/>
      <c r="K319" s="211"/>
      <c r="L319" s="216"/>
      <c r="M319" s="217"/>
      <c r="N319" s="218"/>
      <c r="O319" s="218"/>
      <c r="P319" s="218"/>
      <c r="Q319" s="218"/>
      <c r="R319" s="218"/>
      <c r="S319" s="218"/>
      <c r="T319" s="219"/>
      <c r="AT319" s="220" t="s">
        <v>191</v>
      </c>
      <c r="AU319" s="220" t="s">
        <v>82</v>
      </c>
      <c r="AV319" s="14" t="s">
        <v>143</v>
      </c>
      <c r="AW319" s="14" t="s">
        <v>4</v>
      </c>
      <c r="AX319" s="14" t="s">
        <v>80</v>
      </c>
      <c r="AY319" s="220" t="s">
        <v>137</v>
      </c>
    </row>
    <row r="320" spans="1:65" s="2" customFormat="1" ht="16.5" customHeight="1">
      <c r="A320" s="36"/>
      <c r="B320" s="37"/>
      <c r="C320" s="221" t="s">
        <v>515</v>
      </c>
      <c r="D320" s="221" t="s">
        <v>269</v>
      </c>
      <c r="E320" s="222" t="s">
        <v>579</v>
      </c>
      <c r="F320" s="223" t="s">
        <v>580</v>
      </c>
      <c r="G320" s="224" t="s">
        <v>171</v>
      </c>
      <c r="H320" s="225">
        <v>28</v>
      </c>
      <c r="I320" s="226"/>
      <c r="J320" s="227">
        <f>ROUND(I320*H320,2)</f>
        <v>0</v>
      </c>
      <c r="K320" s="223" t="s">
        <v>148</v>
      </c>
      <c r="L320" s="228"/>
      <c r="M320" s="229" t="s">
        <v>19</v>
      </c>
      <c r="N320" s="230" t="s">
        <v>44</v>
      </c>
      <c r="O320" s="66"/>
      <c r="P320" s="189">
        <f>O320*H320</f>
        <v>0</v>
      </c>
      <c r="Q320" s="189">
        <v>2.4830000000000001E-2</v>
      </c>
      <c r="R320" s="189">
        <f>Q320*H320</f>
        <v>0.69524000000000008</v>
      </c>
      <c r="S320" s="189">
        <v>0</v>
      </c>
      <c r="T320" s="190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91" t="s">
        <v>174</v>
      </c>
      <c r="AT320" s="191" t="s">
        <v>269</v>
      </c>
      <c r="AU320" s="191" t="s">
        <v>82</v>
      </c>
      <c r="AY320" s="19" t="s">
        <v>137</v>
      </c>
      <c r="BE320" s="192">
        <f>IF(N320="základní",J320,0)</f>
        <v>0</v>
      </c>
      <c r="BF320" s="192">
        <f>IF(N320="snížená",J320,0)</f>
        <v>0</v>
      </c>
      <c r="BG320" s="192">
        <f>IF(N320="zákl. přenesená",J320,0)</f>
        <v>0</v>
      </c>
      <c r="BH320" s="192">
        <f>IF(N320="sníž. přenesená",J320,0)</f>
        <v>0</v>
      </c>
      <c r="BI320" s="192">
        <f>IF(N320="nulová",J320,0)</f>
        <v>0</v>
      </c>
      <c r="BJ320" s="19" t="s">
        <v>80</v>
      </c>
      <c r="BK320" s="192">
        <f>ROUND(I320*H320,2)</f>
        <v>0</v>
      </c>
      <c r="BL320" s="19" t="s">
        <v>143</v>
      </c>
      <c r="BM320" s="191" t="s">
        <v>1025</v>
      </c>
    </row>
    <row r="321" spans="1:65" s="13" customFormat="1" ht="11.25">
      <c r="B321" s="198"/>
      <c r="C321" s="199"/>
      <c r="D321" s="200" t="s">
        <v>191</v>
      </c>
      <c r="E321" s="201" t="s">
        <v>19</v>
      </c>
      <c r="F321" s="202" t="s">
        <v>1023</v>
      </c>
      <c r="G321" s="199"/>
      <c r="H321" s="203">
        <v>14</v>
      </c>
      <c r="I321" s="204"/>
      <c r="J321" s="199"/>
      <c r="K321" s="199"/>
      <c r="L321" s="205"/>
      <c r="M321" s="206"/>
      <c r="N321" s="207"/>
      <c r="O321" s="207"/>
      <c r="P321" s="207"/>
      <c r="Q321" s="207"/>
      <c r="R321" s="207"/>
      <c r="S321" s="207"/>
      <c r="T321" s="208"/>
      <c r="AT321" s="209" t="s">
        <v>191</v>
      </c>
      <c r="AU321" s="209" t="s">
        <v>82</v>
      </c>
      <c r="AV321" s="13" t="s">
        <v>82</v>
      </c>
      <c r="AW321" s="13" t="s">
        <v>35</v>
      </c>
      <c r="AX321" s="13" t="s">
        <v>73</v>
      </c>
      <c r="AY321" s="209" t="s">
        <v>137</v>
      </c>
    </row>
    <row r="322" spans="1:65" s="13" customFormat="1" ht="11.25">
      <c r="B322" s="198"/>
      <c r="C322" s="199"/>
      <c r="D322" s="200" t="s">
        <v>191</v>
      </c>
      <c r="E322" s="201" t="s">
        <v>19</v>
      </c>
      <c r="F322" s="202" t="s">
        <v>1024</v>
      </c>
      <c r="G322" s="199"/>
      <c r="H322" s="203">
        <v>14</v>
      </c>
      <c r="I322" s="204"/>
      <c r="J322" s="199"/>
      <c r="K322" s="199"/>
      <c r="L322" s="205"/>
      <c r="M322" s="206"/>
      <c r="N322" s="207"/>
      <c r="O322" s="207"/>
      <c r="P322" s="207"/>
      <c r="Q322" s="207"/>
      <c r="R322" s="207"/>
      <c r="S322" s="207"/>
      <c r="T322" s="208"/>
      <c r="AT322" s="209" t="s">
        <v>191</v>
      </c>
      <c r="AU322" s="209" t="s">
        <v>82</v>
      </c>
      <c r="AV322" s="13" t="s">
        <v>82</v>
      </c>
      <c r="AW322" s="13" t="s">
        <v>35</v>
      </c>
      <c r="AX322" s="13" t="s">
        <v>73</v>
      </c>
      <c r="AY322" s="209" t="s">
        <v>137</v>
      </c>
    </row>
    <row r="323" spans="1:65" s="14" customFormat="1" ht="11.25">
      <c r="B323" s="210"/>
      <c r="C323" s="211"/>
      <c r="D323" s="200" t="s">
        <v>191</v>
      </c>
      <c r="E323" s="212" t="s">
        <v>19</v>
      </c>
      <c r="F323" s="213" t="s">
        <v>193</v>
      </c>
      <c r="G323" s="211"/>
      <c r="H323" s="214">
        <v>28</v>
      </c>
      <c r="I323" s="215"/>
      <c r="J323" s="211"/>
      <c r="K323" s="211"/>
      <c r="L323" s="216"/>
      <c r="M323" s="217"/>
      <c r="N323" s="218"/>
      <c r="O323" s="218"/>
      <c r="P323" s="218"/>
      <c r="Q323" s="218"/>
      <c r="R323" s="218"/>
      <c r="S323" s="218"/>
      <c r="T323" s="219"/>
      <c r="AT323" s="220" t="s">
        <v>191</v>
      </c>
      <c r="AU323" s="220" t="s">
        <v>82</v>
      </c>
      <c r="AV323" s="14" t="s">
        <v>143</v>
      </c>
      <c r="AW323" s="14" t="s">
        <v>4</v>
      </c>
      <c r="AX323" s="14" t="s">
        <v>80</v>
      </c>
      <c r="AY323" s="220" t="s">
        <v>137</v>
      </c>
    </row>
    <row r="324" spans="1:65" s="12" customFormat="1" ht="22.9" customHeight="1">
      <c r="B324" s="164"/>
      <c r="C324" s="165"/>
      <c r="D324" s="166" t="s">
        <v>72</v>
      </c>
      <c r="E324" s="178" t="s">
        <v>627</v>
      </c>
      <c r="F324" s="178" t="s">
        <v>628</v>
      </c>
      <c r="G324" s="165"/>
      <c r="H324" s="165"/>
      <c r="I324" s="168"/>
      <c r="J324" s="179">
        <f>BK324</f>
        <v>0</v>
      </c>
      <c r="K324" s="165"/>
      <c r="L324" s="170"/>
      <c r="M324" s="171"/>
      <c r="N324" s="172"/>
      <c r="O324" s="172"/>
      <c r="P324" s="173">
        <f>SUM(P325:P326)</f>
        <v>0</v>
      </c>
      <c r="Q324" s="172"/>
      <c r="R324" s="173">
        <f>SUM(R325:R326)</f>
        <v>0</v>
      </c>
      <c r="S324" s="172"/>
      <c r="T324" s="174">
        <f>SUM(T325:T326)</f>
        <v>0</v>
      </c>
      <c r="AR324" s="175" t="s">
        <v>80</v>
      </c>
      <c r="AT324" s="176" t="s">
        <v>72</v>
      </c>
      <c r="AU324" s="176" t="s">
        <v>80</v>
      </c>
      <c r="AY324" s="175" t="s">
        <v>137</v>
      </c>
      <c r="BK324" s="177">
        <f>SUM(BK325:BK326)</f>
        <v>0</v>
      </c>
    </row>
    <row r="325" spans="1:65" s="2" customFormat="1" ht="24.2" customHeight="1">
      <c r="A325" s="36"/>
      <c r="B325" s="37"/>
      <c r="C325" s="180" t="s">
        <v>519</v>
      </c>
      <c r="D325" s="180" t="s">
        <v>139</v>
      </c>
      <c r="E325" s="181" t="s">
        <v>630</v>
      </c>
      <c r="F325" s="182" t="s">
        <v>631</v>
      </c>
      <c r="G325" s="183" t="s">
        <v>326</v>
      </c>
      <c r="H325" s="184">
        <v>1226.989</v>
      </c>
      <c r="I325" s="185"/>
      <c r="J325" s="186">
        <f>ROUND(I325*H325,2)</f>
        <v>0</v>
      </c>
      <c r="K325" s="182" t="s">
        <v>148</v>
      </c>
      <c r="L325" s="41"/>
      <c r="M325" s="187" t="s">
        <v>19</v>
      </c>
      <c r="N325" s="188" t="s">
        <v>44</v>
      </c>
      <c r="O325" s="66"/>
      <c r="P325" s="189">
        <f>O325*H325</f>
        <v>0</v>
      </c>
      <c r="Q325" s="189">
        <v>0</v>
      </c>
      <c r="R325" s="189">
        <f>Q325*H325</f>
        <v>0</v>
      </c>
      <c r="S325" s="189">
        <v>0</v>
      </c>
      <c r="T325" s="190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191" t="s">
        <v>143</v>
      </c>
      <c r="AT325" s="191" t="s">
        <v>139</v>
      </c>
      <c r="AU325" s="191" t="s">
        <v>82</v>
      </c>
      <c r="AY325" s="19" t="s">
        <v>137</v>
      </c>
      <c r="BE325" s="192">
        <f>IF(N325="základní",J325,0)</f>
        <v>0</v>
      </c>
      <c r="BF325" s="192">
        <f>IF(N325="snížená",J325,0)</f>
        <v>0</v>
      </c>
      <c r="BG325" s="192">
        <f>IF(N325="zákl. přenesená",J325,0)</f>
        <v>0</v>
      </c>
      <c r="BH325" s="192">
        <f>IF(N325="sníž. přenesená",J325,0)</f>
        <v>0</v>
      </c>
      <c r="BI325" s="192">
        <f>IF(N325="nulová",J325,0)</f>
        <v>0</v>
      </c>
      <c r="BJ325" s="19" t="s">
        <v>80</v>
      </c>
      <c r="BK325" s="192">
        <f>ROUND(I325*H325,2)</f>
        <v>0</v>
      </c>
      <c r="BL325" s="19" t="s">
        <v>143</v>
      </c>
      <c r="BM325" s="191" t="s">
        <v>1026</v>
      </c>
    </row>
    <row r="326" spans="1:65" s="2" customFormat="1" ht="11.25">
      <c r="A326" s="36"/>
      <c r="B326" s="37"/>
      <c r="C326" s="38"/>
      <c r="D326" s="193" t="s">
        <v>150</v>
      </c>
      <c r="E326" s="38"/>
      <c r="F326" s="194" t="s">
        <v>633</v>
      </c>
      <c r="G326" s="38"/>
      <c r="H326" s="38"/>
      <c r="I326" s="195"/>
      <c r="J326" s="38"/>
      <c r="K326" s="38"/>
      <c r="L326" s="41"/>
      <c r="M326" s="241"/>
      <c r="N326" s="242"/>
      <c r="O326" s="243"/>
      <c r="P326" s="243"/>
      <c r="Q326" s="243"/>
      <c r="R326" s="243"/>
      <c r="S326" s="243"/>
      <c r="T326" s="244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9" t="s">
        <v>150</v>
      </c>
      <c r="AU326" s="19" t="s">
        <v>82</v>
      </c>
    </row>
    <row r="327" spans="1:65" s="2" customFormat="1" ht="6.95" customHeight="1">
      <c r="A327" s="36"/>
      <c r="B327" s="49"/>
      <c r="C327" s="50"/>
      <c r="D327" s="50"/>
      <c r="E327" s="50"/>
      <c r="F327" s="50"/>
      <c r="G327" s="50"/>
      <c r="H327" s="50"/>
      <c r="I327" s="50"/>
      <c r="J327" s="50"/>
      <c r="K327" s="50"/>
      <c r="L327" s="41"/>
      <c r="M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</row>
  </sheetData>
  <sheetProtection algorithmName="SHA-512" hashValue="wVpX3V+nOXwupnR4BQA+roBCgSRZ5HdSFW7qlQq3F0746fzlQBdZysTNB4QwZm71/iu+wfJRiufjvfNRZnj/QA==" saltValue="NBJaYZMhHykJ9uZO+0+mvh6tsvkDxmslRLEtCp2Rn9uVSl44cNVOo836Vcf5WSWNrrL967+Qy/3uhwEEVqr3pw==" spinCount="100000" sheet="1" objects="1" scenarios="1" formatColumns="0" formatRows="0" autoFilter="0"/>
  <autoFilter ref="C92:K326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7" r:id="rId1"/>
    <hyperlink ref="F99" r:id="rId2"/>
    <hyperlink ref="F101" r:id="rId3"/>
    <hyperlink ref="F103" r:id="rId4"/>
    <hyperlink ref="F105" r:id="rId5"/>
    <hyperlink ref="F107" r:id="rId6"/>
    <hyperlink ref="F109" r:id="rId7"/>
    <hyperlink ref="F111" r:id="rId8"/>
    <hyperlink ref="F113" r:id="rId9"/>
    <hyperlink ref="F116" r:id="rId10"/>
    <hyperlink ref="F119" r:id="rId11"/>
    <hyperlink ref="F122" r:id="rId12"/>
    <hyperlink ref="F129" r:id="rId13"/>
    <hyperlink ref="F133" r:id="rId14"/>
    <hyperlink ref="F136" r:id="rId15"/>
    <hyperlink ref="F138" r:id="rId16"/>
    <hyperlink ref="F140" r:id="rId17"/>
    <hyperlink ref="F142" r:id="rId18"/>
    <hyperlink ref="F144" r:id="rId19"/>
    <hyperlink ref="F146" r:id="rId20"/>
    <hyperlink ref="F148" r:id="rId21"/>
    <hyperlink ref="F151" r:id="rId22"/>
    <hyperlink ref="F154" r:id="rId23"/>
    <hyperlink ref="F156" r:id="rId24"/>
    <hyperlink ref="F163" r:id="rId25"/>
    <hyperlink ref="F169" r:id="rId26"/>
    <hyperlink ref="F171" r:id="rId27"/>
    <hyperlink ref="F173" r:id="rId28"/>
    <hyperlink ref="F175" r:id="rId29"/>
    <hyperlink ref="F178" r:id="rId30"/>
    <hyperlink ref="F181" r:id="rId31"/>
    <hyperlink ref="F187" r:id="rId32"/>
    <hyperlink ref="F199" r:id="rId33"/>
    <hyperlink ref="F202" r:id="rId34"/>
    <hyperlink ref="F205" r:id="rId35"/>
    <hyperlink ref="F210" r:id="rId36"/>
    <hyperlink ref="F216" r:id="rId37"/>
    <hyperlink ref="F221" r:id="rId38"/>
    <hyperlink ref="F225" r:id="rId39"/>
    <hyperlink ref="F234" r:id="rId40"/>
    <hyperlink ref="F238" r:id="rId41"/>
    <hyperlink ref="F246" r:id="rId42"/>
    <hyperlink ref="F254" r:id="rId43"/>
    <hyperlink ref="F261" r:id="rId44"/>
    <hyperlink ref="F268" r:id="rId45"/>
    <hyperlink ref="F275" r:id="rId46"/>
    <hyperlink ref="F282" r:id="rId47"/>
    <hyperlink ref="F285" r:id="rId48"/>
    <hyperlink ref="F289" r:id="rId49"/>
    <hyperlink ref="F297" r:id="rId50"/>
    <hyperlink ref="F306" r:id="rId51"/>
    <hyperlink ref="F311" r:id="rId52"/>
    <hyperlink ref="F316" r:id="rId53"/>
    <hyperlink ref="F326" r:id="rId5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5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19" t="s">
        <v>100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105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0" t="str">
        <f>'Rekapitulace stavby'!K6</f>
        <v>Polní cesty C24, C48 a C69 v k.ú. Božejovice</v>
      </c>
      <c r="F7" s="381"/>
      <c r="G7" s="381"/>
      <c r="H7" s="381"/>
      <c r="L7" s="22"/>
    </row>
    <row r="8" spans="1:46" ht="12.75">
      <c r="B8" s="22"/>
      <c r="D8" s="114" t="s">
        <v>106</v>
      </c>
      <c r="L8" s="22"/>
    </row>
    <row r="9" spans="1:46" s="1" customFormat="1" ht="16.5" customHeight="1">
      <c r="B9" s="22"/>
      <c r="E9" s="380" t="s">
        <v>690</v>
      </c>
      <c r="F9" s="362"/>
      <c r="G9" s="362"/>
      <c r="H9" s="362"/>
      <c r="L9" s="22"/>
    </row>
    <row r="10" spans="1:46" s="1" customFormat="1" ht="12" customHeight="1">
      <c r="B10" s="22"/>
      <c r="D10" s="114" t="s">
        <v>634</v>
      </c>
      <c r="L10" s="22"/>
    </row>
    <row r="11" spans="1:46" s="2" customFormat="1" ht="16.5" customHeight="1">
      <c r="A11" s="36"/>
      <c r="B11" s="41"/>
      <c r="C11" s="36"/>
      <c r="D11" s="36"/>
      <c r="E11" s="390" t="s">
        <v>886</v>
      </c>
      <c r="F11" s="383"/>
      <c r="G11" s="383"/>
      <c r="H11" s="383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869</v>
      </c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82" t="s">
        <v>635</v>
      </c>
      <c r="F13" s="383"/>
      <c r="G13" s="383"/>
      <c r="H13" s="383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36"/>
      <c r="J14" s="36"/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14" t="s">
        <v>18</v>
      </c>
      <c r="E15" s="36"/>
      <c r="F15" s="105" t="s">
        <v>19</v>
      </c>
      <c r="G15" s="36"/>
      <c r="H15" s="36"/>
      <c r="I15" s="114" t="s">
        <v>20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21</v>
      </c>
      <c r="E16" s="36"/>
      <c r="F16" s="105" t="s">
        <v>22</v>
      </c>
      <c r="G16" s="36"/>
      <c r="H16" s="36"/>
      <c r="I16" s="114" t="s">
        <v>23</v>
      </c>
      <c r="J16" s="116" t="str">
        <f>'Rekapitulace stavby'!AN8</f>
        <v>15. 3. 2024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36"/>
      <c r="J17" s="36"/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14" t="s">
        <v>25</v>
      </c>
      <c r="E18" s="36"/>
      <c r="F18" s="36"/>
      <c r="G18" s="36"/>
      <c r="H18" s="36"/>
      <c r="I18" s="114" t="s">
        <v>26</v>
      </c>
      <c r="J18" s="105" t="s">
        <v>27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05" t="s">
        <v>28</v>
      </c>
      <c r="F19" s="36"/>
      <c r="G19" s="36"/>
      <c r="H19" s="36"/>
      <c r="I19" s="114" t="s">
        <v>29</v>
      </c>
      <c r="J19" s="105" t="s">
        <v>19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36"/>
      <c r="J20" s="36"/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14" t="s">
        <v>30</v>
      </c>
      <c r="E21" s="36"/>
      <c r="F21" s="36"/>
      <c r="G21" s="36"/>
      <c r="H21" s="36"/>
      <c r="I21" s="114" t="s">
        <v>26</v>
      </c>
      <c r="J21" s="32" t="str">
        <f>'Rekapitulace stavby'!AN13</f>
        <v>Vyplň údaj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84" t="str">
        <f>'Rekapitulace stavby'!E14</f>
        <v>Vyplň údaj</v>
      </c>
      <c r="F22" s="385"/>
      <c r="G22" s="385"/>
      <c r="H22" s="385"/>
      <c r="I22" s="114" t="s">
        <v>29</v>
      </c>
      <c r="J22" s="32" t="str">
        <f>'Rekapitulace stavby'!AN14</f>
        <v>Vyplň údaj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36"/>
      <c r="J23" s="36"/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14" t="s">
        <v>32</v>
      </c>
      <c r="E24" s="36"/>
      <c r="F24" s="36"/>
      <c r="G24" s="36"/>
      <c r="H24" s="36"/>
      <c r="I24" s="114" t="s">
        <v>26</v>
      </c>
      <c r="J24" s="105" t="s">
        <v>33</v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05" t="s">
        <v>34</v>
      </c>
      <c r="F25" s="36"/>
      <c r="G25" s="36"/>
      <c r="H25" s="36"/>
      <c r="I25" s="114" t="s">
        <v>29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14" t="s">
        <v>36</v>
      </c>
      <c r="E27" s="36"/>
      <c r="F27" s="36"/>
      <c r="G27" s="36"/>
      <c r="H27" s="36"/>
      <c r="I27" s="114" t="s">
        <v>26</v>
      </c>
      <c r="J27" s="105" t="s">
        <v>19</v>
      </c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05" t="s">
        <v>34</v>
      </c>
      <c r="F28" s="36"/>
      <c r="G28" s="36"/>
      <c r="H28" s="36"/>
      <c r="I28" s="114" t="s">
        <v>29</v>
      </c>
      <c r="J28" s="105" t="s">
        <v>19</v>
      </c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36"/>
      <c r="J29" s="36"/>
      <c r="K29" s="36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14" t="s">
        <v>37</v>
      </c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16.5" customHeight="1">
      <c r="A31" s="117"/>
      <c r="B31" s="118"/>
      <c r="C31" s="117"/>
      <c r="D31" s="117"/>
      <c r="E31" s="386" t="s">
        <v>19</v>
      </c>
      <c r="F31" s="386"/>
      <c r="G31" s="386"/>
      <c r="H31" s="386"/>
      <c r="I31" s="117"/>
      <c r="J31" s="117"/>
      <c r="K31" s="117"/>
      <c r="L31" s="119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36"/>
      <c r="J32" s="36"/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21" t="s">
        <v>39</v>
      </c>
      <c r="E34" s="36"/>
      <c r="F34" s="36"/>
      <c r="G34" s="36"/>
      <c r="H34" s="36"/>
      <c r="I34" s="36"/>
      <c r="J34" s="122">
        <f>ROUND(J98,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20"/>
      <c r="E35" s="120"/>
      <c r="F35" s="120"/>
      <c r="G35" s="120"/>
      <c r="H35" s="120"/>
      <c r="I35" s="120"/>
      <c r="J35" s="120"/>
      <c r="K35" s="120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23" t="s">
        <v>41</v>
      </c>
      <c r="G36" s="36"/>
      <c r="H36" s="36"/>
      <c r="I36" s="123" t="s">
        <v>40</v>
      </c>
      <c r="J36" s="123" t="s">
        <v>42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24" t="s">
        <v>43</v>
      </c>
      <c r="E37" s="114" t="s">
        <v>44</v>
      </c>
      <c r="F37" s="125">
        <f>ROUND((SUM(BE98:BE139)),  2)</f>
        <v>0</v>
      </c>
      <c r="G37" s="36"/>
      <c r="H37" s="36"/>
      <c r="I37" s="126">
        <v>0.21</v>
      </c>
      <c r="J37" s="125">
        <f>ROUND(((SUM(BE98:BE139))*I37),  2)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14" t="s">
        <v>45</v>
      </c>
      <c r="F38" s="125">
        <f>ROUND((SUM(BF98:BF139)),  2)</f>
        <v>0</v>
      </c>
      <c r="G38" s="36"/>
      <c r="H38" s="36"/>
      <c r="I38" s="126">
        <v>0.15</v>
      </c>
      <c r="J38" s="125">
        <f>ROUND(((SUM(BF98:BF139))*I38),  2)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46</v>
      </c>
      <c r="F39" s="125">
        <f>ROUND((SUM(BG98:BG139)),  2)</f>
        <v>0</v>
      </c>
      <c r="G39" s="36"/>
      <c r="H39" s="36"/>
      <c r="I39" s="126">
        <v>0.21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14" t="s">
        <v>47</v>
      </c>
      <c r="F40" s="125">
        <f>ROUND((SUM(BH98:BH139)),  2)</f>
        <v>0</v>
      </c>
      <c r="G40" s="36"/>
      <c r="H40" s="36"/>
      <c r="I40" s="126">
        <v>0.15</v>
      </c>
      <c r="J40" s="125">
        <f>0</f>
        <v>0</v>
      </c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14" t="s">
        <v>48</v>
      </c>
      <c r="F41" s="125">
        <f>ROUND((SUM(BI98:BI139)),  2)</f>
        <v>0</v>
      </c>
      <c r="G41" s="36"/>
      <c r="H41" s="36"/>
      <c r="I41" s="126">
        <v>0</v>
      </c>
      <c r="J41" s="125">
        <f>0</f>
        <v>0</v>
      </c>
      <c r="K41" s="36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36"/>
      <c r="J42" s="36"/>
      <c r="K42" s="36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27"/>
      <c r="D43" s="128" t="s">
        <v>49</v>
      </c>
      <c r="E43" s="129"/>
      <c r="F43" s="129"/>
      <c r="G43" s="130" t="s">
        <v>50</v>
      </c>
      <c r="H43" s="131" t="s">
        <v>51</v>
      </c>
      <c r="I43" s="129"/>
      <c r="J43" s="132">
        <f>SUM(J34:J41)</f>
        <v>0</v>
      </c>
      <c r="K43" s="133"/>
      <c r="L43" s="115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pans="1:31" s="2" customFormat="1" ht="6.95" customHeight="1">
      <c r="A48" s="36"/>
      <c r="B48" s="136"/>
      <c r="C48" s="137"/>
      <c r="D48" s="137"/>
      <c r="E48" s="137"/>
      <c r="F48" s="137"/>
      <c r="G48" s="137"/>
      <c r="H48" s="137"/>
      <c r="I48" s="137"/>
      <c r="J48" s="137"/>
      <c r="K48" s="137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31" s="2" customFormat="1" ht="24.95" customHeight="1">
      <c r="A49" s="36"/>
      <c r="B49" s="37"/>
      <c r="C49" s="25" t="s">
        <v>108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31" s="2" customFormat="1" ht="6.95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31" s="2" customFormat="1" ht="12" customHeight="1">
      <c r="A51" s="36"/>
      <c r="B51" s="37"/>
      <c r="C51" s="31" t="s">
        <v>16</v>
      </c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31" s="2" customFormat="1" ht="16.5" customHeight="1">
      <c r="A52" s="36"/>
      <c r="B52" s="37"/>
      <c r="C52" s="38"/>
      <c r="D52" s="38"/>
      <c r="E52" s="387" t="str">
        <f>E7</f>
        <v>Polní cesty C24, C48 a C69 v k.ú. Božejovice</v>
      </c>
      <c r="F52" s="388"/>
      <c r="G52" s="388"/>
      <c r="H52" s="388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31" s="1" customFormat="1" ht="12" customHeight="1">
      <c r="B53" s="23"/>
      <c r="C53" s="31" t="s">
        <v>106</v>
      </c>
      <c r="D53" s="24"/>
      <c r="E53" s="24"/>
      <c r="F53" s="24"/>
      <c r="G53" s="24"/>
      <c r="H53" s="24"/>
      <c r="I53" s="24"/>
      <c r="J53" s="24"/>
      <c r="K53" s="24"/>
      <c r="L53" s="22"/>
    </row>
    <row r="54" spans="1:31" s="1" customFormat="1" ht="16.5" customHeight="1">
      <c r="B54" s="23"/>
      <c r="C54" s="24"/>
      <c r="D54" s="24"/>
      <c r="E54" s="387" t="s">
        <v>690</v>
      </c>
      <c r="F54" s="347"/>
      <c r="G54" s="347"/>
      <c r="H54" s="347"/>
      <c r="I54" s="24"/>
      <c r="J54" s="24"/>
      <c r="K54" s="24"/>
      <c r="L54" s="22"/>
    </row>
    <row r="55" spans="1:31" s="1" customFormat="1" ht="12" customHeight="1">
      <c r="B55" s="23"/>
      <c r="C55" s="31" t="s">
        <v>634</v>
      </c>
      <c r="D55" s="24"/>
      <c r="E55" s="24"/>
      <c r="F55" s="24"/>
      <c r="G55" s="24"/>
      <c r="H55" s="24"/>
      <c r="I55" s="24"/>
      <c r="J55" s="24"/>
      <c r="K55" s="24"/>
      <c r="L55" s="22"/>
    </row>
    <row r="56" spans="1:31" s="2" customFormat="1" ht="16.5" customHeight="1">
      <c r="A56" s="36"/>
      <c r="B56" s="37"/>
      <c r="C56" s="38"/>
      <c r="D56" s="38"/>
      <c r="E56" s="391" t="s">
        <v>886</v>
      </c>
      <c r="F56" s="389"/>
      <c r="G56" s="389"/>
      <c r="H56" s="389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31" s="2" customFormat="1" ht="12" customHeight="1">
      <c r="A57" s="36"/>
      <c r="B57" s="37"/>
      <c r="C57" s="31" t="s">
        <v>869</v>
      </c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31" s="2" customFormat="1" ht="16.5" customHeight="1">
      <c r="A58" s="36"/>
      <c r="B58" s="37"/>
      <c r="C58" s="38"/>
      <c r="D58" s="38"/>
      <c r="E58" s="340" t="str">
        <f>E13</f>
        <v>VRN - Vedlejší rozpočtové náklady</v>
      </c>
      <c r="F58" s="389"/>
      <c r="G58" s="389"/>
      <c r="H58" s="389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31" s="2" customFormat="1" ht="6.95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31" s="2" customFormat="1" ht="12" customHeight="1">
      <c r="A60" s="36"/>
      <c r="B60" s="37"/>
      <c r="C60" s="31" t="s">
        <v>21</v>
      </c>
      <c r="D60" s="38"/>
      <c r="E60" s="38"/>
      <c r="F60" s="29" t="str">
        <f>F16</f>
        <v>Božejovicce</v>
      </c>
      <c r="G60" s="38"/>
      <c r="H60" s="38"/>
      <c r="I60" s="31" t="s">
        <v>23</v>
      </c>
      <c r="J60" s="61" t="str">
        <f>IF(J16="","",J16)</f>
        <v>15. 3. 2024</v>
      </c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31" s="2" customFormat="1" ht="6.9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s="2" customFormat="1" ht="25.7" customHeight="1">
      <c r="A62" s="36"/>
      <c r="B62" s="37"/>
      <c r="C62" s="31" t="s">
        <v>25</v>
      </c>
      <c r="D62" s="38"/>
      <c r="E62" s="38"/>
      <c r="F62" s="29" t="str">
        <f>E19</f>
        <v>ČR-Státní pozemkový úřad</v>
      </c>
      <c r="G62" s="38"/>
      <c r="H62" s="38"/>
      <c r="I62" s="31" t="s">
        <v>32</v>
      </c>
      <c r="J62" s="34" t="str">
        <f>E25</f>
        <v>AGROPROJEKT PSO s.r.o.</v>
      </c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31" s="2" customFormat="1" ht="25.7" customHeight="1">
      <c r="A63" s="36"/>
      <c r="B63" s="37"/>
      <c r="C63" s="31" t="s">
        <v>30</v>
      </c>
      <c r="D63" s="38"/>
      <c r="E63" s="38"/>
      <c r="F63" s="29" t="str">
        <f>IF(E22="","",E22)</f>
        <v>Vyplň údaj</v>
      </c>
      <c r="G63" s="38"/>
      <c r="H63" s="38"/>
      <c r="I63" s="31" t="s">
        <v>36</v>
      </c>
      <c r="J63" s="34" t="str">
        <f>E28</f>
        <v>AGROPROJEKT PSO s.r.o.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31" s="2" customFormat="1" ht="10.3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1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47" s="2" customFormat="1" ht="29.25" customHeight="1">
      <c r="A65" s="36"/>
      <c r="B65" s="37"/>
      <c r="C65" s="138" t="s">
        <v>109</v>
      </c>
      <c r="D65" s="139"/>
      <c r="E65" s="139"/>
      <c r="F65" s="139"/>
      <c r="G65" s="139"/>
      <c r="H65" s="139"/>
      <c r="I65" s="139"/>
      <c r="J65" s="140" t="s">
        <v>110</v>
      </c>
      <c r="K65" s="139"/>
      <c r="L65" s="11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47" s="2" customFormat="1" ht="10.3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47" s="2" customFormat="1" ht="22.9" customHeight="1">
      <c r="A67" s="36"/>
      <c r="B67" s="37"/>
      <c r="C67" s="141" t="s">
        <v>71</v>
      </c>
      <c r="D67" s="38"/>
      <c r="E67" s="38"/>
      <c r="F67" s="38"/>
      <c r="G67" s="38"/>
      <c r="H67" s="38"/>
      <c r="I67" s="38"/>
      <c r="J67" s="79">
        <f>J98</f>
        <v>0</v>
      </c>
      <c r="K67" s="38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U67" s="19" t="s">
        <v>111</v>
      </c>
    </row>
    <row r="68" spans="1:47" s="9" customFormat="1" ht="24.95" customHeight="1">
      <c r="B68" s="142"/>
      <c r="C68" s="143"/>
      <c r="D68" s="144" t="s">
        <v>112</v>
      </c>
      <c r="E68" s="145"/>
      <c r="F68" s="145"/>
      <c r="G68" s="145"/>
      <c r="H68" s="145"/>
      <c r="I68" s="145"/>
      <c r="J68" s="146">
        <f>J99</f>
        <v>0</v>
      </c>
      <c r="K68" s="143"/>
      <c r="L68" s="147"/>
    </row>
    <row r="69" spans="1:47" s="10" customFormat="1" ht="19.899999999999999" customHeight="1">
      <c r="B69" s="148"/>
      <c r="C69" s="99"/>
      <c r="D69" s="149" t="s">
        <v>636</v>
      </c>
      <c r="E69" s="150"/>
      <c r="F69" s="150"/>
      <c r="G69" s="150"/>
      <c r="H69" s="150"/>
      <c r="I69" s="150"/>
      <c r="J69" s="151">
        <f>J100</f>
        <v>0</v>
      </c>
      <c r="K69" s="99"/>
      <c r="L69" s="152"/>
    </row>
    <row r="70" spans="1:47" s="10" customFormat="1" ht="14.85" customHeight="1">
      <c r="B70" s="148"/>
      <c r="C70" s="99"/>
      <c r="D70" s="149" t="s">
        <v>637</v>
      </c>
      <c r="E70" s="150"/>
      <c r="F70" s="150"/>
      <c r="G70" s="150"/>
      <c r="H70" s="150"/>
      <c r="I70" s="150"/>
      <c r="J70" s="151">
        <f>J101</f>
        <v>0</v>
      </c>
      <c r="K70" s="99"/>
      <c r="L70" s="152"/>
    </row>
    <row r="71" spans="1:47" s="10" customFormat="1" ht="14.85" customHeight="1">
      <c r="B71" s="148"/>
      <c r="C71" s="99"/>
      <c r="D71" s="149" t="s">
        <v>638</v>
      </c>
      <c r="E71" s="150"/>
      <c r="F71" s="150"/>
      <c r="G71" s="150"/>
      <c r="H71" s="150"/>
      <c r="I71" s="150"/>
      <c r="J71" s="151">
        <f>J115</f>
        <v>0</v>
      </c>
      <c r="K71" s="99"/>
      <c r="L71" s="152"/>
    </row>
    <row r="72" spans="1:47" s="10" customFormat="1" ht="14.85" customHeight="1">
      <c r="B72" s="148"/>
      <c r="C72" s="99"/>
      <c r="D72" s="149" t="s">
        <v>639</v>
      </c>
      <c r="E72" s="150"/>
      <c r="F72" s="150"/>
      <c r="G72" s="150"/>
      <c r="H72" s="150"/>
      <c r="I72" s="150"/>
      <c r="J72" s="151">
        <f>J119</f>
        <v>0</v>
      </c>
      <c r="K72" s="99"/>
      <c r="L72" s="152"/>
    </row>
    <row r="73" spans="1:47" s="10" customFormat="1" ht="14.85" customHeight="1">
      <c r="B73" s="148"/>
      <c r="C73" s="99"/>
      <c r="D73" s="149" t="s">
        <v>640</v>
      </c>
      <c r="E73" s="150"/>
      <c r="F73" s="150"/>
      <c r="G73" s="150"/>
      <c r="H73" s="150"/>
      <c r="I73" s="150"/>
      <c r="J73" s="151">
        <f>J129</f>
        <v>0</v>
      </c>
      <c r="K73" s="99"/>
      <c r="L73" s="152"/>
    </row>
    <row r="74" spans="1:47" s="10" customFormat="1" ht="14.85" customHeight="1">
      <c r="B74" s="148"/>
      <c r="C74" s="99"/>
      <c r="D74" s="149" t="s">
        <v>641</v>
      </c>
      <c r="E74" s="150"/>
      <c r="F74" s="150"/>
      <c r="G74" s="150"/>
      <c r="H74" s="150"/>
      <c r="I74" s="150"/>
      <c r="J74" s="151">
        <f>J133</f>
        <v>0</v>
      </c>
      <c r="K74" s="99"/>
      <c r="L74" s="152"/>
    </row>
    <row r="75" spans="1:47" s="2" customFormat="1" ht="21.7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47" s="2" customFormat="1" ht="6.95" customHeight="1">
      <c r="A76" s="36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pans="1:47" s="2" customFormat="1" ht="6.95" customHeight="1">
      <c r="A80" s="36"/>
      <c r="B80" s="51"/>
      <c r="C80" s="52"/>
      <c r="D80" s="52"/>
      <c r="E80" s="52"/>
      <c r="F80" s="52"/>
      <c r="G80" s="52"/>
      <c r="H80" s="52"/>
      <c r="I80" s="52"/>
      <c r="J80" s="52"/>
      <c r="K80" s="52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31" s="2" customFormat="1" ht="24.95" customHeight="1">
      <c r="A81" s="36"/>
      <c r="B81" s="37"/>
      <c r="C81" s="25" t="s">
        <v>122</v>
      </c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12" customHeight="1">
      <c r="A83" s="36"/>
      <c r="B83" s="37"/>
      <c r="C83" s="31" t="s">
        <v>16</v>
      </c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16.5" customHeight="1">
      <c r="A84" s="36"/>
      <c r="B84" s="37"/>
      <c r="C84" s="38"/>
      <c r="D84" s="38"/>
      <c r="E84" s="387" t="str">
        <f>E7</f>
        <v>Polní cesty C24, C48 a C69 v k.ú. Božejovice</v>
      </c>
      <c r="F84" s="388"/>
      <c r="G84" s="388"/>
      <c r="H84" s="38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1" customFormat="1" ht="12" customHeight="1">
      <c r="B85" s="23"/>
      <c r="C85" s="31" t="s">
        <v>106</v>
      </c>
      <c r="D85" s="24"/>
      <c r="E85" s="24"/>
      <c r="F85" s="24"/>
      <c r="G85" s="24"/>
      <c r="H85" s="24"/>
      <c r="I85" s="24"/>
      <c r="J85" s="24"/>
      <c r="K85" s="24"/>
      <c r="L85" s="22"/>
    </row>
    <row r="86" spans="1:31" s="1" customFormat="1" ht="16.5" customHeight="1">
      <c r="B86" s="23"/>
      <c r="C86" s="24"/>
      <c r="D86" s="24"/>
      <c r="E86" s="387" t="s">
        <v>690</v>
      </c>
      <c r="F86" s="347"/>
      <c r="G86" s="347"/>
      <c r="H86" s="347"/>
      <c r="I86" s="24"/>
      <c r="J86" s="24"/>
      <c r="K86" s="24"/>
      <c r="L86" s="22"/>
    </row>
    <row r="87" spans="1:31" s="1" customFormat="1" ht="12" customHeight="1">
      <c r="B87" s="23"/>
      <c r="C87" s="31" t="s">
        <v>634</v>
      </c>
      <c r="D87" s="24"/>
      <c r="E87" s="24"/>
      <c r="F87" s="24"/>
      <c r="G87" s="24"/>
      <c r="H87" s="24"/>
      <c r="I87" s="24"/>
      <c r="J87" s="24"/>
      <c r="K87" s="24"/>
      <c r="L87" s="22"/>
    </row>
    <row r="88" spans="1:31" s="2" customFormat="1" ht="16.5" customHeight="1">
      <c r="A88" s="36"/>
      <c r="B88" s="37"/>
      <c r="C88" s="38"/>
      <c r="D88" s="38"/>
      <c r="E88" s="391" t="s">
        <v>886</v>
      </c>
      <c r="F88" s="389"/>
      <c r="G88" s="389"/>
      <c r="H88" s="389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2" customHeight="1">
      <c r="A89" s="36"/>
      <c r="B89" s="37"/>
      <c r="C89" s="31" t="s">
        <v>869</v>
      </c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6.5" customHeight="1">
      <c r="A90" s="36"/>
      <c r="B90" s="37"/>
      <c r="C90" s="38"/>
      <c r="D90" s="38"/>
      <c r="E90" s="340" t="str">
        <f>E13</f>
        <v>VRN - Vedlejší rozpočtové náklady</v>
      </c>
      <c r="F90" s="389"/>
      <c r="G90" s="389"/>
      <c r="H90" s="389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6.9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2" customHeight="1">
      <c r="A92" s="36"/>
      <c r="B92" s="37"/>
      <c r="C92" s="31" t="s">
        <v>21</v>
      </c>
      <c r="D92" s="38"/>
      <c r="E92" s="38"/>
      <c r="F92" s="29" t="str">
        <f>F16</f>
        <v>Božejovicce</v>
      </c>
      <c r="G92" s="38"/>
      <c r="H92" s="38"/>
      <c r="I92" s="31" t="s">
        <v>23</v>
      </c>
      <c r="J92" s="61" t="str">
        <f>IF(J16="","",J16)</f>
        <v>15. 3. 2024</v>
      </c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25.7" customHeight="1">
      <c r="A94" s="36"/>
      <c r="B94" s="37"/>
      <c r="C94" s="31" t="s">
        <v>25</v>
      </c>
      <c r="D94" s="38"/>
      <c r="E94" s="38"/>
      <c r="F94" s="29" t="str">
        <f>E19</f>
        <v>ČR-Státní pozemkový úřad</v>
      </c>
      <c r="G94" s="38"/>
      <c r="H94" s="38"/>
      <c r="I94" s="31" t="s">
        <v>32</v>
      </c>
      <c r="J94" s="34" t="str">
        <f>E25</f>
        <v>AGROPROJEKT PSO s.r.o.</v>
      </c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25.7" customHeight="1">
      <c r="A95" s="36"/>
      <c r="B95" s="37"/>
      <c r="C95" s="31" t="s">
        <v>30</v>
      </c>
      <c r="D95" s="38"/>
      <c r="E95" s="38"/>
      <c r="F95" s="29" t="str">
        <f>IF(E22="","",E22)</f>
        <v>Vyplň údaj</v>
      </c>
      <c r="G95" s="38"/>
      <c r="H95" s="38"/>
      <c r="I95" s="31" t="s">
        <v>36</v>
      </c>
      <c r="J95" s="34" t="str">
        <f>E28</f>
        <v>AGROPROJEKT PSO s.r.o.</v>
      </c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0.35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115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11" customFormat="1" ht="29.25" customHeight="1">
      <c r="A97" s="153"/>
      <c r="B97" s="154"/>
      <c r="C97" s="155" t="s">
        <v>123</v>
      </c>
      <c r="D97" s="156" t="s">
        <v>58</v>
      </c>
      <c r="E97" s="156" t="s">
        <v>54</v>
      </c>
      <c r="F97" s="156" t="s">
        <v>55</v>
      </c>
      <c r="G97" s="156" t="s">
        <v>124</v>
      </c>
      <c r="H97" s="156" t="s">
        <v>125</v>
      </c>
      <c r="I97" s="156" t="s">
        <v>126</v>
      </c>
      <c r="J97" s="156" t="s">
        <v>110</v>
      </c>
      <c r="K97" s="157" t="s">
        <v>127</v>
      </c>
      <c r="L97" s="158"/>
      <c r="M97" s="70" t="s">
        <v>19</v>
      </c>
      <c r="N97" s="71" t="s">
        <v>43</v>
      </c>
      <c r="O97" s="71" t="s">
        <v>128</v>
      </c>
      <c r="P97" s="71" t="s">
        <v>129</v>
      </c>
      <c r="Q97" s="71" t="s">
        <v>130</v>
      </c>
      <c r="R97" s="71" t="s">
        <v>131</v>
      </c>
      <c r="S97" s="71" t="s">
        <v>132</v>
      </c>
      <c r="T97" s="72" t="s">
        <v>133</v>
      </c>
      <c r="U97" s="153"/>
      <c r="V97" s="153"/>
      <c r="W97" s="153"/>
      <c r="X97" s="153"/>
      <c r="Y97" s="153"/>
      <c r="Z97" s="153"/>
      <c r="AA97" s="153"/>
      <c r="AB97" s="153"/>
      <c r="AC97" s="153"/>
      <c r="AD97" s="153"/>
      <c r="AE97" s="153"/>
    </row>
    <row r="98" spans="1:65" s="2" customFormat="1" ht="22.9" customHeight="1">
      <c r="A98" s="36"/>
      <c r="B98" s="37"/>
      <c r="C98" s="77" t="s">
        <v>134</v>
      </c>
      <c r="D98" s="38"/>
      <c r="E98" s="38"/>
      <c r="F98" s="38"/>
      <c r="G98" s="38"/>
      <c r="H98" s="38"/>
      <c r="I98" s="38"/>
      <c r="J98" s="159">
        <f>BK98</f>
        <v>0</v>
      </c>
      <c r="K98" s="38"/>
      <c r="L98" s="41"/>
      <c r="M98" s="73"/>
      <c r="N98" s="160"/>
      <c r="O98" s="74"/>
      <c r="P98" s="161">
        <f>P99</f>
        <v>0</v>
      </c>
      <c r="Q98" s="74"/>
      <c r="R98" s="161">
        <f>R99</f>
        <v>0</v>
      </c>
      <c r="S98" s="74"/>
      <c r="T98" s="162">
        <f>T99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72</v>
      </c>
      <c r="AU98" s="19" t="s">
        <v>111</v>
      </c>
      <c r="BK98" s="163">
        <f>BK99</f>
        <v>0</v>
      </c>
    </row>
    <row r="99" spans="1:65" s="12" customFormat="1" ht="25.9" customHeight="1">
      <c r="B99" s="164"/>
      <c r="C99" s="165"/>
      <c r="D99" s="166" t="s">
        <v>72</v>
      </c>
      <c r="E99" s="167" t="s">
        <v>135</v>
      </c>
      <c r="F99" s="167" t="s">
        <v>136</v>
      </c>
      <c r="G99" s="165"/>
      <c r="H99" s="165"/>
      <c r="I99" s="168"/>
      <c r="J99" s="169">
        <f>BK99</f>
        <v>0</v>
      </c>
      <c r="K99" s="165"/>
      <c r="L99" s="170"/>
      <c r="M99" s="171"/>
      <c r="N99" s="172"/>
      <c r="O99" s="172"/>
      <c r="P99" s="173">
        <f>P100</f>
        <v>0</v>
      </c>
      <c r="Q99" s="172"/>
      <c r="R99" s="173">
        <f>R100</f>
        <v>0</v>
      </c>
      <c r="S99" s="172"/>
      <c r="T99" s="174">
        <f>T100</f>
        <v>0</v>
      </c>
      <c r="AR99" s="175" t="s">
        <v>158</v>
      </c>
      <c r="AT99" s="176" t="s">
        <v>72</v>
      </c>
      <c r="AU99" s="176" t="s">
        <v>73</v>
      </c>
      <c r="AY99" s="175" t="s">
        <v>137</v>
      </c>
      <c r="BK99" s="177">
        <f>BK100</f>
        <v>0</v>
      </c>
    </row>
    <row r="100" spans="1:65" s="12" customFormat="1" ht="22.9" customHeight="1">
      <c r="B100" s="164"/>
      <c r="C100" s="165"/>
      <c r="D100" s="166" t="s">
        <v>72</v>
      </c>
      <c r="E100" s="178" t="s">
        <v>86</v>
      </c>
      <c r="F100" s="178" t="s">
        <v>642</v>
      </c>
      <c r="G100" s="165"/>
      <c r="H100" s="165"/>
      <c r="I100" s="168"/>
      <c r="J100" s="179">
        <f>BK100</f>
        <v>0</v>
      </c>
      <c r="K100" s="165"/>
      <c r="L100" s="170"/>
      <c r="M100" s="171"/>
      <c r="N100" s="172"/>
      <c r="O100" s="172"/>
      <c r="P100" s="173">
        <f>P101+P115+P119+P129+P133</f>
        <v>0</v>
      </c>
      <c r="Q100" s="172"/>
      <c r="R100" s="173">
        <f>R101+R115+R119+R129+R133</f>
        <v>0</v>
      </c>
      <c r="S100" s="172"/>
      <c r="T100" s="174">
        <f>T101+T115+T119+T129+T133</f>
        <v>0</v>
      </c>
      <c r="AR100" s="175" t="s">
        <v>158</v>
      </c>
      <c r="AT100" s="176" t="s">
        <v>72</v>
      </c>
      <c r="AU100" s="176" t="s">
        <v>80</v>
      </c>
      <c r="AY100" s="175" t="s">
        <v>137</v>
      </c>
      <c r="BK100" s="177">
        <f>BK101+BK115+BK119+BK129+BK133</f>
        <v>0</v>
      </c>
    </row>
    <row r="101" spans="1:65" s="12" customFormat="1" ht="20.85" customHeight="1">
      <c r="B101" s="164"/>
      <c r="C101" s="165"/>
      <c r="D101" s="166" t="s">
        <v>72</v>
      </c>
      <c r="E101" s="178" t="s">
        <v>643</v>
      </c>
      <c r="F101" s="178" t="s">
        <v>644</v>
      </c>
      <c r="G101" s="165"/>
      <c r="H101" s="165"/>
      <c r="I101" s="168"/>
      <c r="J101" s="179">
        <f>BK101</f>
        <v>0</v>
      </c>
      <c r="K101" s="165"/>
      <c r="L101" s="170"/>
      <c r="M101" s="171"/>
      <c r="N101" s="172"/>
      <c r="O101" s="172"/>
      <c r="P101" s="173">
        <f>SUM(P102:P114)</f>
        <v>0</v>
      </c>
      <c r="Q101" s="172"/>
      <c r="R101" s="173">
        <f>SUM(R102:R114)</f>
        <v>0</v>
      </c>
      <c r="S101" s="172"/>
      <c r="T101" s="174">
        <f>SUM(T102:T114)</f>
        <v>0</v>
      </c>
      <c r="AR101" s="175" t="s">
        <v>158</v>
      </c>
      <c r="AT101" s="176" t="s">
        <v>72</v>
      </c>
      <c r="AU101" s="176" t="s">
        <v>82</v>
      </c>
      <c r="AY101" s="175" t="s">
        <v>137</v>
      </c>
      <c r="BK101" s="177">
        <f>SUM(BK102:BK114)</f>
        <v>0</v>
      </c>
    </row>
    <row r="102" spans="1:65" s="2" customFormat="1" ht="16.5" customHeight="1">
      <c r="A102" s="36"/>
      <c r="B102" s="37"/>
      <c r="C102" s="180" t="s">
        <v>80</v>
      </c>
      <c r="D102" s="180" t="s">
        <v>139</v>
      </c>
      <c r="E102" s="181" t="s">
        <v>645</v>
      </c>
      <c r="F102" s="182" t="s">
        <v>646</v>
      </c>
      <c r="G102" s="183" t="s">
        <v>647</v>
      </c>
      <c r="H102" s="184">
        <v>1</v>
      </c>
      <c r="I102" s="185"/>
      <c r="J102" s="186">
        <f>ROUND(I102*H102,2)</f>
        <v>0</v>
      </c>
      <c r="K102" s="182" t="s">
        <v>19</v>
      </c>
      <c r="L102" s="41"/>
      <c r="M102" s="187" t="s">
        <v>19</v>
      </c>
      <c r="N102" s="188" t="s">
        <v>44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648</v>
      </c>
      <c r="AT102" s="191" t="s">
        <v>139</v>
      </c>
      <c r="AU102" s="191" t="s">
        <v>95</v>
      </c>
      <c r="AY102" s="19" t="s">
        <v>137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80</v>
      </c>
      <c r="BK102" s="192">
        <f>ROUND(I102*H102,2)</f>
        <v>0</v>
      </c>
      <c r="BL102" s="19" t="s">
        <v>648</v>
      </c>
      <c r="BM102" s="191" t="s">
        <v>1027</v>
      </c>
    </row>
    <row r="103" spans="1:65" s="15" customFormat="1" ht="11.25">
      <c r="B103" s="231"/>
      <c r="C103" s="232"/>
      <c r="D103" s="200" t="s">
        <v>191</v>
      </c>
      <c r="E103" s="233" t="s">
        <v>19</v>
      </c>
      <c r="F103" s="234" t="s">
        <v>871</v>
      </c>
      <c r="G103" s="232"/>
      <c r="H103" s="233" t="s">
        <v>19</v>
      </c>
      <c r="I103" s="235"/>
      <c r="J103" s="232"/>
      <c r="K103" s="232"/>
      <c r="L103" s="236"/>
      <c r="M103" s="237"/>
      <c r="N103" s="238"/>
      <c r="O103" s="238"/>
      <c r="P103" s="238"/>
      <c r="Q103" s="238"/>
      <c r="R103" s="238"/>
      <c r="S103" s="238"/>
      <c r="T103" s="239"/>
      <c r="AT103" s="240" t="s">
        <v>191</v>
      </c>
      <c r="AU103" s="240" t="s">
        <v>95</v>
      </c>
      <c r="AV103" s="15" t="s">
        <v>80</v>
      </c>
      <c r="AW103" s="15" t="s">
        <v>35</v>
      </c>
      <c r="AX103" s="15" t="s">
        <v>73</v>
      </c>
      <c r="AY103" s="240" t="s">
        <v>137</v>
      </c>
    </row>
    <row r="104" spans="1:65" s="13" customFormat="1" ht="11.25">
      <c r="B104" s="198"/>
      <c r="C104" s="199"/>
      <c r="D104" s="200" t="s">
        <v>191</v>
      </c>
      <c r="E104" s="201" t="s">
        <v>19</v>
      </c>
      <c r="F104" s="202" t="s">
        <v>872</v>
      </c>
      <c r="G104" s="199"/>
      <c r="H104" s="203">
        <v>1</v>
      </c>
      <c r="I104" s="204"/>
      <c r="J104" s="199"/>
      <c r="K104" s="199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191</v>
      </c>
      <c r="AU104" s="209" t="s">
        <v>95</v>
      </c>
      <c r="AV104" s="13" t="s">
        <v>82</v>
      </c>
      <c r="AW104" s="13" t="s">
        <v>35</v>
      </c>
      <c r="AX104" s="13" t="s">
        <v>73</v>
      </c>
      <c r="AY104" s="209" t="s">
        <v>137</v>
      </c>
    </row>
    <row r="105" spans="1:65" s="14" customFormat="1" ht="11.25">
      <c r="B105" s="210"/>
      <c r="C105" s="211"/>
      <c r="D105" s="200" t="s">
        <v>191</v>
      </c>
      <c r="E105" s="212" t="s">
        <v>19</v>
      </c>
      <c r="F105" s="213" t="s">
        <v>193</v>
      </c>
      <c r="G105" s="211"/>
      <c r="H105" s="214">
        <v>1</v>
      </c>
      <c r="I105" s="215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191</v>
      </c>
      <c r="AU105" s="220" t="s">
        <v>95</v>
      </c>
      <c r="AV105" s="14" t="s">
        <v>143</v>
      </c>
      <c r="AW105" s="14" t="s">
        <v>35</v>
      </c>
      <c r="AX105" s="14" t="s">
        <v>80</v>
      </c>
      <c r="AY105" s="220" t="s">
        <v>137</v>
      </c>
    </row>
    <row r="106" spans="1:65" s="2" customFormat="1" ht="16.5" customHeight="1">
      <c r="A106" s="36"/>
      <c r="B106" s="37"/>
      <c r="C106" s="180" t="s">
        <v>82</v>
      </c>
      <c r="D106" s="180" t="s">
        <v>139</v>
      </c>
      <c r="E106" s="181" t="s">
        <v>654</v>
      </c>
      <c r="F106" s="182" t="s">
        <v>655</v>
      </c>
      <c r="G106" s="183" t="s">
        <v>647</v>
      </c>
      <c r="H106" s="184">
        <v>1</v>
      </c>
      <c r="I106" s="185"/>
      <c r="J106" s="186">
        <f>ROUND(I106*H106,2)</f>
        <v>0</v>
      </c>
      <c r="K106" s="182" t="s">
        <v>19</v>
      </c>
      <c r="L106" s="41"/>
      <c r="M106" s="187" t="s">
        <v>19</v>
      </c>
      <c r="N106" s="188" t="s">
        <v>44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648</v>
      </c>
      <c r="AT106" s="191" t="s">
        <v>139</v>
      </c>
      <c r="AU106" s="191" t="s">
        <v>95</v>
      </c>
      <c r="AY106" s="19" t="s">
        <v>137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80</v>
      </c>
      <c r="BK106" s="192">
        <f>ROUND(I106*H106,2)</f>
        <v>0</v>
      </c>
      <c r="BL106" s="19" t="s">
        <v>648</v>
      </c>
      <c r="BM106" s="191" t="s">
        <v>1028</v>
      </c>
    </row>
    <row r="107" spans="1:65" s="13" customFormat="1" ht="11.25">
      <c r="B107" s="198"/>
      <c r="C107" s="199"/>
      <c r="D107" s="200" t="s">
        <v>191</v>
      </c>
      <c r="E107" s="201" t="s">
        <v>19</v>
      </c>
      <c r="F107" s="202" t="s">
        <v>874</v>
      </c>
      <c r="G107" s="199"/>
      <c r="H107" s="203">
        <v>1</v>
      </c>
      <c r="I107" s="204"/>
      <c r="J107" s="199"/>
      <c r="K107" s="199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191</v>
      </c>
      <c r="AU107" s="209" t="s">
        <v>95</v>
      </c>
      <c r="AV107" s="13" t="s">
        <v>82</v>
      </c>
      <c r="AW107" s="13" t="s">
        <v>35</v>
      </c>
      <c r="AX107" s="13" t="s">
        <v>73</v>
      </c>
      <c r="AY107" s="209" t="s">
        <v>137</v>
      </c>
    </row>
    <row r="108" spans="1:65" s="14" customFormat="1" ht="11.25">
      <c r="B108" s="210"/>
      <c r="C108" s="211"/>
      <c r="D108" s="200" t="s">
        <v>191</v>
      </c>
      <c r="E108" s="212" t="s">
        <v>19</v>
      </c>
      <c r="F108" s="213" t="s">
        <v>193</v>
      </c>
      <c r="G108" s="211"/>
      <c r="H108" s="214">
        <v>1</v>
      </c>
      <c r="I108" s="215"/>
      <c r="J108" s="211"/>
      <c r="K108" s="211"/>
      <c r="L108" s="216"/>
      <c r="M108" s="217"/>
      <c r="N108" s="218"/>
      <c r="O108" s="218"/>
      <c r="P108" s="218"/>
      <c r="Q108" s="218"/>
      <c r="R108" s="218"/>
      <c r="S108" s="218"/>
      <c r="T108" s="219"/>
      <c r="AT108" s="220" t="s">
        <v>191</v>
      </c>
      <c r="AU108" s="220" t="s">
        <v>95</v>
      </c>
      <c r="AV108" s="14" t="s">
        <v>143</v>
      </c>
      <c r="AW108" s="14" t="s">
        <v>35</v>
      </c>
      <c r="AX108" s="14" t="s">
        <v>80</v>
      </c>
      <c r="AY108" s="220" t="s">
        <v>137</v>
      </c>
    </row>
    <row r="109" spans="1:65" s="2" customFormat="1" ht="16.5" customHeight="1">
      <c r="A109" s="36"/>
      <c r="B109" s="37"/>
      <c r="C109" s="180" t="s">
        <v>95</v>
      </c>
      <c r="D109" s="180" t="s">
        <v>139</v>
      </c>
      <c r="E109" s="181" t="s">
        <v>658</v>
      </c>
      <c r="F109" s="182" t="s">
        <v>659</v>
      </c>
      <c r="G109" s="183" t="s">
        <v>647</v>
      </c>
      <c r="H109" s="184">
        <v>1</v>
      </c>
      <c r="I109" s="185"/>
      <c r="J109" s="186">
        <f>ROUND(I109*H109,2)</f>
        <v>0</v>
      </c>
      <c r="K109" s="182" t="s">
        <v>19</v>
      </c>
      <c r="L109" s="41"/>
      <c r="M109" s="187" t="s">
        <v>19</v>
      </c>
      <c r="N109" s="188" t="s">
        <v>44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648</v>
      </c>
      <c r="AT109" s="191" t="s">
        <v>139</v>
      </c>
      <c r="AU109" s="191" t="s">
        <v>95</v>
      </c>
      <c r="AY109" s="19" t="s">
        <v>137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80</v>
      </c>
      <c r="BK109" s="192">
        <f>ROUND(I109*H109,2)</f>
        <v>0</v>
      </c>
      <c r="BL109" s="19" t="s">
        <v>648</v>
      </c>
      <c r="BM109" s="191" t="s">
        <v>1029</v>
      </c>
    </row>
    <row r="110" spans="1:65" s="13" customFormat="1" ht="11.25">
      <c r="B110" s="198"/>
      <c r="C110" s="199"/>
      <c r="D110" s="200" t="s">
        <v>191</v>
      </c>
      <c r="E110" s="201" t="s">
        <v>19</v>
      </c>
      <c r="F110" s="202" t="s">
        <v>874</v>
      </c>
      <c r="G110" s="199"/>
      <c r="H110" s="203">
        <v>1</v>
      </c>
      <c r="I110" s="204"/>
      <c r="J110" s="199"/>
      <c r="K110" s="199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191</v>
      </c>
      <c r="AU110" s="209" t="s">
        <v>95</v>
      </c>
      <c r="AV110" s="13" t="s">
        <v>82</v>
      </c>
      <c r="AW110" s="13" t="s">
        <v>35</v>
      </c>
      <c r="AX110" s="13" t="s">
        <v>73</v>
      </c>
      <c r="AY110" s="209" t="s">
        <v>137</v>
      </c>
    </row>
    <row r="111" spans="1:65" s="14" customFormat="1" ht="11.25">
      <c r="B111" s="210"/>
      <c r="C111" s="211"/>
      <c r="D111" s="200" t="s">
        <v>191</v>
      </c>
      <c r="E111" s="212" t="s">
        <v>19</v>
      </c>
      <c r="F111" s="213" t="s">
        <v>193</v>
      </c>
      <c r="G111" s="211"/>
      <c r="H111" s="214">
        <v>1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191</v>
      </c>
      <c r="AU111" s="220" t="s">
        <v>95</v>
      </c>
      <c r="AV111" s="14" t="s">
        <v>143</v>
      </c>
      <c r="AW111" s="14" t="s">
        <v>35</v>
      </c>
      <c r="AX111" s="14" t="s">
        <v>80</v>
      </c>
      <c r="AY111" s="220" t="s">
        <v>137</v>
      </c>
    </row>
    <row r="112" spans="1:65" s="2" customFormat="1" ht="16.5" customHeight="1">
      <c r="A112" s="36"/>
      <c r="B112" s="37"/>
      <c r="C112" s="180" t="s">
        <v>143</v>
      </c>
      <c r="D112" s="180" t="s">
        <v>139</v>
      </c>
      <c r="E112" s="181" t="s">
        <v>661</v>
      </c>
      <c r="F112" s="182" t="s">
        <v>662</v>
      </c>
      <c r="G112" s="183" t="s">
        <v>647</v>
      </c>
      <c r="H112" s="184">
        <v>1</v>
      </c>
      <c r="I112" s="185"/>
      <c r="J112" s="186">
        <f>ROUND(I112*H112,2)</f>
        <v>0</v>
      </c>
      <c r="K112" s="182" t="s">
        <v>19</v>
      </c>
      <c r="L112" s="41"/>
      <c r="M112" s="187" t="s">
        <v>19</v>
      </c>
      <c r="N112" s="188" t="s">
        <v>44</v>
      </c>
      <c r="O112" s="66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648</v>
      </c>
      <c r="AT112" s="191" t="s">
        <v>139</v>
      </c>
      <c r="AU112" s="191" t="s">
        <v>95</v>
      </c>
      <c r="AY112" s="19" t="s">
        <v>137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80</v>
      </c>
      <c r="BK112" s="192">
        <f>ROUND(I112*H112,2)</f>
        <v>0</v>
      </c>
      <c r="BL112" s="19" t="s">
        <v>648</v>
      </c>
      <c r="BM112" s="191" t="s">
        <v>1030</v>
      </c>
    </row>
    <row r="113" spans="1:65" s="13" customFormat="1" ht="11.25">
      <c r="B113" s="198"/>
      <c r="C113" s="199"/>
      <c r="D113" s="200" t="s">
        <v>191</v>
      </c>
      <c r="E113" s="201" t="s">
        <v>19</v>
      </c>
      <c r="F113" s="202" t="s">
        <v>874</v>
      </c>
      <c r="G113" s="199"/>
      <c r="H113" s="203">
        <v>1</v>
      </c>
      <c r="I113" s="204"/>
      <c r="J113" s="199"/>
      <c r="K113" s="199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191</v>
      </c>
      <c r="AU113" s="209" t="s">
        <v>95</v>
      </c>
      <c r="AV113" s="13" t="s">
        <v>82</v>
      </c>
      <c r="AW113" s="13" t="s">
        <v>35</v>
      </c>
      <c r="AX113" s="13" t="s">
        <v>73</v>
      </c>
      <c r="AY113" s="209" t="s">
        <v>137</v>
      </c>
    </row>
    <row r="114" spans="1:65" s="14" customFormat="1" ht="11.25">
      <c r="B114" s="210"/>
      <c r="C114" s="211"/>
      <c r="D114" s="200" t="s">
        <v>191</v>
      </c>
      <c r="E114" s="212" t="s">
        <v>19</v>
      </c>
      <c r="F114" s="213" t="s">
        <v>193</v>
      </c>
      <c r="G114" s="211"/>
      <c r="H114" s="214">
        <v>1</v>
      </c>
      <c r="I114" s="215"/>
      <c r="J114" s="211"/>
      <c r="K114" s="211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191</v>
      </c>
      <c r="AU114" s="220" t="s">
        <v>95</v>
      </c>
      <c r="AV114" s="14" t="s">
        <v>143</v>
      </c>
      <c r="AW114" s="14" t="s">
        <v>35</v>
      </c>
      <c r="AX114" s="14" t="s">
        <v>80</v>
      </c>
      <c r="AY114" s="220" t="s">
        <v>137</v>
      </c>
    </row>
    <row r="115" spans="1:65" s="12" customFormat="1" ht="20.85" customHeight="1">
      <c r="B115" s="164"/>
      <c r="C115" s="165"/>
      <c r="D115" s="166" t="s">
        <v>72</v>
      </c>
      <c r="E115" s="178" t="s">
        <v>664</v>
      </c>
      <c r="F115" s="178" t="s">
        <v>665</v>
      </c>
      <c r="G115" s="165"/>
      <c r="H115" s="165"/>
      <c r="I115" s="168"/>
      <c r="J115" s="179">
        <f>BK115</f>
        <v>0</v>
      </c>
      <c r="K115" s="165"/>
      <c r="L115" s="170"/>
      <c r="M115" s="171"/>
      <c r="N115" s="172"/>
      <c r="O115" s="172"/>
      <c r="P115" s="173">
        <f>SUM(P116:P118)</f>
        <v>0</v>
      </c>
      <c r="Q115" s="172"/>
      <c r="R115" s="173">
        <f>SUM(R116:R118)</f>
        <v>0</v>
      </c>
      <c r="S115" s="172"/>
      <c r="T115" s="174">
        <f>SUM(T116:T118)</f>
        <v>0</v>
      </c>
      <c r="AR115" s="175" t="s">
        <v>158</v>
      </c>
      <c r="AT115" s="176" t="s">
        <v>72</v>
      </c>
      <c r="AU115" s="176" t="s">
        <v>82</v>
      </c>
      <c r="AY115" s="175" t="s">
        <v>137</v>
      </c>
      <c r="BK115" s="177">
        <f>SUM(BK116:BK118)</f>
        <v>0</v>
      </c>
    </row>
    <row r="116" spans="1:65" s="2" customFormat="1" ht="16.5" customHeight="1">
      <c r="A116" s="36"/>
      <c r="B116" s="37"/>
      <c r="C116" s="180" t="s">
        <v>158</v>
      </c>
      <c r="D116" s="180" t="s">
        <v>139</v>
      </c>
      <c r="E116" s="181" t="s">
        <v>666</v>
      </c>
      <c r="F116" s="182" t="s">
        <v>667</v>
      </c>
      <c r="G116" s="183" t="s">
        <v>647</v>
      </c>
      <c r="H116" s="184">
        <v>1</v>
      </c>
      <c r="I116" s="185"/>
      <c r="J116" s="186">
        <f>ROUND(I116*H116,2)</f>
        <v>0</v>
      </c>
      <c r="K116" s="182" t="s">
        <v>19</v>
      </c>
      <c r="L116" s="41"/>
      <c r="M116" s="187" t="s">
        <v>19</v>
      </c>
      <c r="N116" s="188" t="s">
        <v>44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648</v>
      </c>
      <c r="AT116" s="191" t="s">
        <v>139</v>
      </c>
      <c r="AU116" s="191" t="s">
        <v>95</v>
      </c>
      <c r="AY116" s="19" t="s">
        <v>137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80</v>
      </c>
      <c r="BK116" s="192">
        <f>ROUND(I116*H116,2)</f>
        <v>0</v>
      </c>
      <c r="BL116" s="19" t="s">
        <v>648</v>
      </c>
      <c r="BM116" s="191" t="s">
        <v>1031</v>
      </c>
    </row>
    <row r="117" spans="1:65" s="13" customFormat="1" ht="11.25">
      <c r="B117" s="198"/>
      <c r="C117" s="199"/>
      <c r="D117" s="200" t="s">
        <v>191</v>
      </c>
      <c r="E117" s="201" t="s">
        <v>19</v>
      </c>
      <c r="F117" s="202" t="s">
        <v>874</v>
      </c>
      <c r="G117" s="199"/>
      <c r="H117" s="203">
        <v>1</v>
      </c>
      <c r="I117" s="204"/>
      <c r="J117" s="199"/>
      <c r="K117" s="199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191</v>
      </c>
      <c r="AU117" s="209" t="s">
        <v>95</v>
      </c>
      <c r="AV117" s="13" t="s">
        <v>82</v>
      </c>
      <c r="AW117" s="13" t="s">
        <v>35</v>
      </c>
      <c r="AX117" s="13" t="s">
        <v>73</v>
      </c>
      <c r="AY117" s="209" t="s">
        <v>137</v>
      </c>
    </row>
    <row r="118" spans="1:65" s="14" customFormat="1" ht="11.25">
      <c r="B118" s="210"/>
      <c r="C118" s="211"/>
      <c r="D118" s="200" t="s">
        <v>191</v>
      </c>
      <c r="E118" s="212" t="s">
        <v>19</v>
      </c>
      <c r="F118" s="213" t="s">
        <v>193</v>
      </c>
      <c r="G118" s="211"/>
      <c r="H118" s="214">
        <v>1</v>
      </c>
      <c r="I118" s="215"/>
      <c r="J118" s="211"/>
      <c r="K118" s="211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191</v>
      </c>
      <c r="AU118" s="220" t="s">
        <v>95</v>
      </c>
      <c r="AV118" s="14" t="s">
        <v>143</v>
      </c>
      <c r="AW118" s="14" t="s">
        <v>35</v>
      </c>
      <c r="AX118" s="14" t="s">
        <v>80</v>
      </c>
      <c r="AY118" s="220" t="s">
        <v>137</v>
      </c>
    </row>
    <row r="119" spans="1:65" s="12" customFormat="1" ht="20.85" customHeight="1">
      <c r="B119" s="164"/>
      <c r="C119" s="165"/>
      <c r="D119" s="166" t="s">
        <v>72</v>
      </c>
      <c r="E119" s="178" t="s">
        <v>669</v>
      </c>
      <c r="F119" s="178" t="s">
        <v>670</v>
      </c>
      <c r="G119" s="165"/>
      <c r="H119" s="165"/>
      <c r="I119" s="168"/>
      <c r="J119" s="179">
        <f>BK119</f>
        <v>0</v>
      </c>
      <c r="K119" s="165"/>
      <c r="L119" s="170"/>
      <c r="M119" s="171"/>
      <c r="N119" s="172"/>
      <c r="O119" s="172"/>
      <c r="P119" s="173">
        <f>SUM(P120:P128)</f>
        <v>0</v>
      </c>
      <c r="Q119" s="172"/>
      <c r="R119" s="173">
        <f>SUM(R120:R128)</f>
        <v>0</v>
      </c>
      <c r="S119" s="172"/>
      <c r="T119" s="174">
        <f>SUM(T120:T128)</f>
        <v>0</v>
      </c>
      <c r="AR119" s="175" t="s">
        <v>158</v>
      </c>
      <c r="AT119" s="176" t="s">
        <v>72</v>
      </c>
      <c r="AU119" s="176" t="s">
        <v>82</v>
      </c>
      <c r="AY119" s="175" t="s">
        <v>137</v>
      </c>
      <c r="BK119" s="177">
        <f>SUM(BK120:BK128)</f>
        <v>0</v>
      </c>
    </row>
    <row r="120" spans="1:65" s="2" customFormat="1" ht="16.5" customHeight="1">
      <c r="A120" s="36"/>
      <c r="B120" s="37"/>
      <c r="C120" s="180" t="s">
        <v>163</v>
      </c>
      <c r="D120" s="180" t="s">
        <v>139</v>
      </c>
      <c r="E120" s="181" t="s">
        <v>671</v>
      </c>
      <c r="F120" s="182" t="s">
        <v>672</v>
      </c>
      <c r="G120" s="183" t="s">
        <v>647</v>
      </c>
      <c r="H120" s="184">
        <v>1</v>
      </c>
      <c r="I120" s="185"/>
      <c r="J120" s="186">
        <f>ROUND(I120*H120,2)</f>
        <v>0</v>
      </c>
      <c r="K120" s="182" t="s">
        <v>19</v>
      </c>
      <c r="L120" s="41"/>
      <c r="M120" s="187" t="s">
        <v>19</v>
      </c>
      <c r="N120" s="188" t="s">
        <v>44</v>
      </c>
      <c r="O120" s="66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648</v>
      </c>
      <c r="AT120" s="191" t="s">
        <v>139</v>
      </c>
      <c r="AU120" s="191" t="s">
        <v>95</v>
      </c>
      <c r="AY120" s="19" t="s">
        <v>137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80</v>
      </c>
      <c r="BK120" s="192">
        <f>ROUND(I120*H120,2)</f>
        <v>0</v>
      </c>
      <c r="BL120" s="19" t="s">
        <v>648</v>
      </c>
      <c r="BM120" s="191" t="s">
        <v>1032</v>
      </c>
    </row>
    <row r="121" spans="1:65" s="13" customFormat="1" ht="11.25">
      <c r="B121" s="198"/>
      <c r="C121" s="199"/>
      <c r="D121" s="200" t="s">
        <v>191</v>
      </c>
      <c r="E121" s="201" t="s">
        <v>19</v>
      </c>
      <c r="F121" s="202" t="s">
        <v>874</v>
      </c>
      <c r="G121" s="199"/>
      <c r="H121" s="203">
        <v>1</v>
      </c>
      <c r="I121" s="204"/>
      <c r="J121" s="199"/>
      <c r="K121" s="199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191</v>
      </c>
      <c r="AU121" s="209" t="s">
        <v>95</v>
      </c>
      <c r="AV121" s="13" t="s">
        <v>82</v>
      </c>
      <c r="AW121" s="13" t="s">
        <v>35</v>
      </c>
      <c r="AX121" s="13" t="s">
        <v>73</v>
      </c>
      <c r="AY121" s="209" t="s">
        <v>137</v>
      </c>
    </row>
    <row r="122" spans="1:65" s="14" customFormat="1" ht="11.25">
      <c r="B122" s="210"/>
      <c r="C122" s="211"/>
      <c r="D122" s="200" t="s">
        <v>191</v>
      </c>
      <c r="E122" s="212" t="s">
        <v>19</v>
      </c>
      <c r="F122" s="213" t="s">
        <v>193</v>
      </c>
      <c r="G122" s="211"/>
      <c r="H122" s="214">
        <v>1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191</v>
      </c>
      <c r="AU122" s="220" t="s">
        <v>95</v>
      </c>
      <c r="AV122" s="14" t="s">
        <v>143</v>
      </c>
      <c r="AW122" s="14" t="s">
        <v>35</v>
      </c>
      <c r="AX122" s="14" t="s">
        <v>80</v>
      </c>
      <c r="AY122" s="220" t="s">
        <v>137</v>
      </c>
    </row>
    <row r="123" spans="1:65" s="2" customFormat="1" ht="16.5" customHeight="1">
      <c r="A123" s="36"/>
      <c r="B123" s="37"/>
      <c r="C123" s="180" t="s">
        <v>168</v>
      </c>
      <c r="D123" s="180" t="s">
        <v>139</v>
      </c>
      <c r="E123" s="181" t="s">
        <v>674</v>
      </c>
      <c r="F123" s="182" t="s">
        <v>675</v>
      </c>
      <c r="G123" s="183" t="s">
        <v>647</v>
      </c>
      <c r="H123" s="184">
        <v>1</v>
      </c>
      <c r="I123" s="185"/>
      <c r="J123" s="186">
        <f>ROUND(I123*H123,2)</f>
        <v>0</v>
      </c>
      <c r="K123" s="182" t="s">
        <v>19</v>
      </c>
      <c r="L123" s="41"/>
      <c r="M123" s="187" t="s">
        <v>19</v>
      </c>
      <c r="N123" s="188" t="s">
        <v>44</v>
      </c>
      <c r="O123" s="66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648</v>
      </c>
      <c r="AT123" s="191" t="s">
        <v>139</v>
      </c>
      <c r="AU123" s="191" t="s">
        <v>95</v>
      </c>
      <c r="AY123" s="19" t="s">
        <v>137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80</v>
      </c>
      <c r="BK123" s="192">
        <f>ROUND(I123*H123,2)</f>
        <v>0</v>
      </c>
      <c r="BL123" s="19" t="s">
        <v>648</v>
      </c>
      <c r="BM123" s="191" t="s">
        <v>1033</v>
      </c>
    </row>
    <row r="124" spans="1:65" s="13" customFormat="1" ht="11.25">
      <c r="B124" s="198"/>
      <c r="C124" s="199"/>
      <c r="D124" s="200" t="s">
        <v>191</v>
      </c>
      <c r="E124" s="201" t="s">
        <v>19</v>
      </c>
      <c r="F124" s="202" t="s">
        <v>874</v>
      </c>
      <c r="G124" s="199"/>
      <c r="H124" s="203">
        <v>1</v>
      </c>
      <c r="I124" s="204"/>
      <c r="J124" s="199"/>
      <c r="K124" s="199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191</v>
      </c>
      <c r="AU124" s="209" t="s">
        <v>95</v>
      </c>
      <c r="AV124" s="13" t="s">
        <v>82</v>
      </c>
      <c r="AW124" s="13" t="s">
        <v>35</v>
      </c>
      <c r="AX124" s="13" t="s">
        <v>73</v>
      </c>
      <c r="AY124" s="209" t="s">
        <v>137</v>
      </c>
    </row>
    <row r="125" spans="1:65" s="14" customFormat="1" ht="11.25">
      <c r="B125" s="210"/>
      <c r="C125" s="211"/>
      <c r="D125" s="200" t="s">
        <v>191</v>
      </c>
      <c r="E125" s="212" t="s">
        <v>19</v>
      </c>
      <c r="F125" s="213" t="s">
        <v>193</v>
      </c>
      <c r="G125" s="211"/>
      <c r="H125" s="214">
        <v>1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191</v>
      </c>
      <c r="AU125" s="220" t="s">
        <v>95</v>
      </c>
      <c r="AV125" s="14" t="s">
        <v>143</v>
      </c>
      <c r="AW125" s="14" t="s">
        <v>35</v>
      </c>
      <c r="AX125" s="14" t="s">
        <v>80</v>
      </c>
      <c r="AY125" s="220" t="s">
        <v>137</v>
      </c>
    </row>
    <row r="126" spans="1:65" s="2" customFormat="1" ht="16.5" customHeight="1">
      <c r="A126" s="36"/>
      <c r="B126" s="37"/>
      <c r="C126" s="180" t="s">
        <v>174</v>
      </c>
      <c r="D126" s="180" t="s">
        <v>139</v>
      </c>
      <c r="E126" s="181" t="s">
        <v>677</v>
      </c>
      <c r="F126" s="182" t="s">
        <v>678</v>
      </c>
      <c r="G126" s="183" t="s">
        <v>647</v>
      </c>
      <c r="H126" s="184">
        <v>1</v>
      </c>
      <c r="I126" s="185"/>
      <c r="J126" s="186">
        <f>ROUND(I126*H126,2)</f>
        <v>0</v>
      </c>
      <c r="K126" s="182" t="s">
        <v>19</v>
      </c>
      <c r="L126" s="41"/>
      <c r="M126" s="187" t="s">
        <v>19</v>
      </c>
      <c r="N126" s="188" t="s">
        <v>44</v>
      </c>
      <c r="O126" s="66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648</v>
      </c>
      <c r="AT126" s="191" t="s">
        <v>139</v>
      </c>
      <c r="AU126" s="191" t="s">
        <v>95</v>
      </c>
      <c r="AY126" s="19" t="s">
        <v>137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80</v>
      </c>
      <c r="BK126" s="192">
        <f>ROUND(I126*H126,2)</f>
        <v>0</v>
      </c>
      <c r="BL126" s="19" t="s">
        <v>648</v>
      </c>
      <c r="BM126" s="191" t="s">
        <v>1034</v>
      </c>
    </row>
    <row r="127" spans="1:65" s="13" customFormat="1" ht="11.25">
      <c r="B127" s="198"/>
      <c r="C127" s="199"/>
      <c r="D127" s="200" t="s">
        <v>191</v>
      </c>
      <c r="E127" s="201" t="s">
        <v>19</v>
      </c>
      <c r="F127" s="202" t="s">
        <v>874</v>
      </c>
      <c r="G127" s="199"/>
      <c r="H127" s="203">
        <v>1</v>
      </c>
      <c r="I127" s="204"/>
      <c r="J127" s="199"/>
      <c r="K127" s="199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191</v>
      </c>
      <c r="AU127" s="209" t="s">
        <v>95</v>
      </c>
      <c r="AV127" s="13" t="s">
        <v>82</v>
      </c>
      <c r="AW127" s="13" t="s">
        <v>35</v>
      </c>
      <c r="AX127" s="13" t="s">
        <v>73</v>
      </c>
      <c r="AY127" s="209" t="s">
        <v>137</v>
      </c>
    </row>
    <row r="128" spans="1:65" s="14" customFormat="1" ht="11.25">
      <c r="B128" s="210"/>
      <c r="C128" s="211"/>
      <c r="D128" s="200" t="s">
        <v>191</v>
      </c>
      <c r="E128" s="212" t="s">
        <v>19</v>
      </c>
      <c r="F128" s="213" t="s">
        <v>193</v>
      </c>
      <c r="G128" s="211"/>
      <c r="H128" s="214">
        <v>1</v>
      </c>
      <c r="I128" s="215"/>
      <c r="J128" s="211"/>
      <c r="K128" s="211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191</v>
      </c>
      <c r="AU128" s="220" t="s">
        <v>95</v>
      </c>
      <c r="AV128" s="14" t="s">
        <v>143</v>
      </c>
      <c r="AW128" s="14" t="s">
        <v>35</v>
      </c>
      <c r="AX128" s="14" t="s">
        <v>80</v>
      </c>
      <c r="AY128" s="220" t="s">
        <v>137</v>
      </c>
    </row>
    <row r="129" spans="1:65" s="12" customFormat="1" ht="20.85" customHeight="1">
      <c r="B129" s="164"/>
      <c r="C129" s="165"/>
      <c r="D129" s="166" t="s">
        <v>72</v>
      </c>
      <c r="E129" s="178" t="s">
        <v>680</v>
      </c>
      <c r="F129" s="178" t="s">
        <v>681</v>
      </c>
      <c r="G129" s="165"/>
      <c r="H129" s="165"/>
      <c r="I129" s="168"/>
      <c r="J129" s="179">
        <f>BK129</f>
        <v>0</v>
      </c>
      <c r="K129" s="165"/>
      <c r="L129" s="170"/>
      <c r="M129" s="171"/>
      <c r="N129" s="172"/>
      <c r="O129" s="172"/>
      <c r="P129" s="173">
        <f>SUM(P130:P132)</f>
        <v>0</v>
      </c>
      <c r="Q129" s="172"/>
      <c r="R129" s="173">
        <f>SUM(R130:R132)</f>
        <v>0</v>
      </c>
      <c r="S129" s="172"/>
      <c r="T129" s="174">
        <f>SUM(T130:T132)</f>
        <v>0</v>
      </c>
      <c r="AR129" s="175" t="s">
        <v>158</v>
      </c>
      <c r="AT129" s="176" t="s">
        <v>72</v>
      </c>
      <c r="AU129" s="176" t="s">
        <v>82</v>
      </c>
      <c r="AY129" s="175" t="s">
        <v>137</v>
      </c>
      <c r="BK129" s="177">
        <f>SUM(BK130:BK132)</f>
        <v>0</v>
      </c>
    </row>
    <row r="130" spans="1:65" s="2" customFormat="1" ht="16.5" customHeight="1">
      <c r="A130" s="36"/>
      <c r="B130" s="37"/>
      <c r="C130" s="180" t="s">
        <v>180</v>
      </c>
      <c r="D130" s="180" t="s">
        <v>139</v>
      </c>
      <c r="E130" s="181" t="s">
        <v>682</v>
      </c>
      <c r="F130" s="182" t="s">
        <v>683</v>
      </c>
      <c r="G130" s="183" t="s">
        <v>647</v>
      </c>
      <c r="H130" s="184">
        <v>1</v>
      </c>
      <c r="I130" s="185"/>
      <c r="J130" s="186">
        <f>ROUND(I130*H130,2)</f>
        <v>0</v>
      </c>
      <c r="K130" s="182" t="s">
        <v>19</v>
      </c>
      <c r="L130" s="41"/>
      <c r="M130" s="187" t="s">
        <v>19</v>
      </c>
      <c r="N130" s="188" t="s">
        <v>44</v>
      </c>
      <c r="O130" s="66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648</v>
      </c>
      <c r="AT130" s="191" t="s">
        <v>139</v>
      </c>
      <c r="AU130" s="191" t="s">
        <v>95</v>
      </c>
      <c r="AY130" s="19" t="s">
        <v>137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80</v>
      </c>
      <c r="BK130" s="192">
        <f>ROUND(I130*H130,2)</f>
        <v>0</v>
      </c>
      <c r="BL130" s="19" t="s">
        <v>648</v>
      </c>
      <c r="BM130" s="191" t="s">
        <v>1035</v>
      </c>
    </row>
    <row r="131" spans="1:65" s="13" customFormat="1" ht="11.25">
      <c r="B131" s="198"/>
      <c r="C131" s="199"/>
      <c r="D131" s="200" t="s">
        <v>191</v>
      </c>
      <c r="E131" s="201" t="s">
        <v>19</v>
      </c>
      <c r="F131" s="202" t="s">
        <v>874</v>
      </c>
      <c r="G131" s="199"/>
      <c r="H131" s="203">
        <v>1</v>
      </c>
      <c r="I131" s="204"/>
      <c r="J131" s="199"/>
      <c r="K131" s="199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191</v>
      </c>
      <c r="AU131" s="209" t="s">
        <v>95</v>
      </c>
      <c r="AV131" s="13" t="s">
        <v>82</v>
      </c>
      <c r="AW131" s="13" t="s">
        <v>35</v>
      </c>
      <c r="AX131" s="13" t="s">
        <v>73</v>
      </c>
      <c r="AY131" s="209" t="s">
        <v>137</v>
      </c>
    </row>
    <row r="132" spans="1:65" s="14" customFormat="1" ht="11.25">
      <c r="B132" s="210"/>
      <c r="C132" s="211"/>
      <c r="D132" s="200" t="s">
        <v>191</v>
      </c>
      <c r="E132" s="212" t="s">
        <v>19</v>
      </c>
      <c r="F132" s="213" t="s">
        <v>193</v>
      </c>
      <c r="G132" s="211"/>
      <c r="H132" s="214">
        <v>1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191</v>
      </c>
      <c r="AU132" s="220" t="s">
        <v>95</v>
      </c>
      <c r="AV132" s="14" t="s">
        <v>143</v>
      </c>
      <c r="AW132" s="14" t="s">
        <v>35</v>
      </c>
      <c r="AX132" s="14" t="s">
        <v>80</v>
      </c>
      <c r="AY132" s="220" t="s">
        <v>137</v>
      </c>
    </row>
    <row r="133" spans="1:65" s="12" customFormat="1" ht="20.85" customHeight="1">
      <c r="B133" s="164"/>
      <c r="C133" s="165"/>
      <c r="D133" s="166" t="s">
        <v>72</v>
      </c>
      <c r="E133" s="178" t="s">
        <v>685</v>
      </c>
      <c r="F133" s="178" t="s">
        <v>686</v>
      </c>
      <c r="G133" s="165"/>
      <c r="H133" s="165"/>
      <c r="I133" s="168"/>
      <c r="J133" s="179">
        <f>BK133</f>
        <v>0</v>
      </c>
      <c r="K133" s="165"/>
      <c r="L133" s="170"/>
      <c r="M133" s="171"/>
      <c r="N133" s="172"/>
      <c r="O133" s="172"/>
      <c r="P133" s="173">
        <f>SUM(P134:P139)</f>
        <v>0</v>
      </c>
      <c r="Q133" s="172"/>
      <c r="R133" s="173">
        <f>SUM(R134:R139)</f>
        <v>0</v>
      </c>
      <c r="S133" s="172"/>
      <c r="T133" s="174">
        <f>SUM(T134:T139)</f>
        <v>0</v>
      </c>
      <c r="AR133" s="175" t="s">
        <v>158</v>
      </c>
      <c r="AT133" s="176" t="s">
        <v>72</v>
      </c>
      <c r="AU133" s="176" t="s">
        <v>82</v>
      </c>
      <c r="AY133" s="175" t="s">
        <v>137</v>
      </c>
      <c r="BK133" s="177">
        <f>SUM(BK134:BK139)</f>
        <v>0</v>
      </c>
    </row>
    <row r="134" spans="1:65" s="2" customFormat="1" ht="16.5" customHeight="1">
      <c r="A134" s="36"/>
      <c r="B134" s="37"/>
      <c r="C134" s="180" t="s">
        <v>186</v>
      </c>
      <c r="D134" s="180" t="s">
        <v>139</v>
      </c>
      <c r="E134" s="181" t="s">
        <v>687</v>
      </c>
      <c r="F134" s="182" t="s">
        <v>688</v>
      </c>
      <c r="G134" s="183" t="s">
        <v>647</v>
      </c>
      <c r="H134" s="184">
        <v>1</v>
      </c>
      <c r="I134" s="185"/>
      <c r="J134" s="186">
        <f>ROUND(I134*H134,2)</f>
        <v>0</v>
      </c>
      <c r="K134" s="182" t="s">
        <v>19</v>
      </c>
      <c r="L134" s="41"/>
      <c r="M134" s="187" t="s">
        <v>19</v>
      </c>
      <c r="N134" s="188" t="s">
        <v>44</v>
      </c>
      <c r="O134" s="6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648</v>
      </c>
      <c r="AT134" s="191" t="s">
        <v>139</v>
      </c>
      <c r="AU134" s="191" t="s">
        <v>95</v>
      </c>
      <c r="AY134" s="19" t="s">
        <v>137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80</v>
      </c>
      <c r="BK134" s="192">
        <f>ROUND(I134*H134,2)</f>
        <v>0</v>
      </c>
      <c r="BL134" s="19" t="s">
        <v>648</v>
      </c>
      <c r="BM134" s="191" t="s">
        <v>1036</v>
      </c>
    </row>
    <row r="135" spans="1:65" s="13" customFormat="1" ht="11.25">
      <c r="B135" s="198"/>
      <c r="C135" s="199"/>
      <c r="D135" s="200" t="s">
        <v>191</v>
      </c>
      <c r="E135" s="201" t="s">
        <v>19</v>
      </c>
      <c r="F135" s="202" t="s">
        <v>874</v>
      </c>
      <c r="G135" s="199"/>
      <c r="H135" s="203">
        <v>1</v>
      </c>
      <c r="I135" s="204"/>
      <c r="J135" s="199"/>
      <c r="K135" s="199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191</v>
      </c>
      <c r="AU135" s="209" t="s">
        <v>95</v>
      </c>
      <c r="AV135" s="13" t="s">
        <v>82</v>
      </c>
      <c r="AW135" s="13" t="s">
        <v>35</v>
      </c>
      <c r="AX135" s="13" t="s">
        <v>73</v>
      </c>
      <c r="AY135" s="209" t="s">
        <v>137</v>
      </c>
    </row>
    <row r="136" spans="1:65" s="14" customFormat="1" ht="11.25">
      <c r="B136" s="210"/>
      <c r="C136" s="211"/>
      <c r="D136" s="200" t="s">
        <v>191</v>
      </c>
      <c r="E136" s="212" t="s">
        <v>19</v>
      </c>
      <c r="F136" s="213" t="s">
        <v>193</v>
      </c>
      <c r="G136" s="211"/>
      <c r="H136" s="214">
        <v>1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191</v>
      </c>
      <c r="AU136" s="220" t="s">
        <v>95</v>
      </c>
      <c r="AV136" s="14" t="s">
        <v>143</v>
      </c>
      <c r="AW136" s="14" t="s">
        <v>35</v>
      </c>
      <c r="AX136" s="14" t="s">
        <v>80</v>
      </c>
      <c r="AY136" s="220" t="s">
        <v>137</v>
      </c>
    </row>
    <row r="137" spans="1:65" s="2" customFormat="1" ht="24.2" customHeight="1">
      <c r="A137" s="36"/>
      <c r="B137" s="37"/>
      <c r="C137" s="180" t="s">
        <v>194</v>
      </c>
      <c r="D137" s="180" t="s">
        <v>139</v>
      </c>
      <c r="E137" s="181" t="s">
        <v>883</v>
      </c>
      <c r="F137" s="182" t="s">
        <v>884</v>
      </c>
      <c r="G137" s="183" t="s">
        <v>647</v>
      </c>
      <c r="H137" s="184">
        <v>1</v>
      </c>
      <c r="I137" s="185"/>
      <c r="J137" s="186">
        <f>ROUND(I137*H137,2)</f>
        <v>0</v>
      </c>
      <c r="K137" s="182" t="s">
        <v>19</v>
      </c>
      <c r="L137" s="41"/>
      <c r="M137" s="187" t="s">
        <v>19</v>
      </c>
      <c r="N137" s="188" t="s">
        <v>44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648</v>
      </c>
      <c r="AT137" s="191" t="s">
        <v>139</v>
      </c>
      <c r="AU137" s="191" t="s">
        <v>95</v>
      </c>
      <c r="AY137" s="19" t="s">
        <v>137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80</v>
      </c>
      <c r="BK137" s="192">
        <f>ROUND(I137*H137,2)</f>
        <v>0</v>
      </c>
      <c r="BL137" s="19" t="s">
        <v>648</v>
      </c>
      <c r="BM137" s="191" t="s">
        <v>1037</v>
      </c>
    </row>
    <row r="138" spans="1:65" s="13" customFormat="1" ht="11.25">
      <c r="B138" s="198"/>
      <c r="C138" s="199"/>
      <c r="D138" s="200" t="s">
        <v>191</v>
      </c>
      <c r="E138" s="201" t="s">
        <v>19</v>
      </c>
      <c r="F138" s="202" t="s">
        <v>874</v>
      </c>
      <c r="G138" s="199"/>
      <c r="H138" s="203">
        <v>1</v>
      </c>
      <c r="I138" s="204"/>
      <c r="J138" s="199"/>
      <c r="K138" s="199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191</v>
      </c>
      <c r="AU138" s="209" t="s">
        <v>95</v>
      </c>
      <c r="AV138" s="13" t="s">
        <v>82</v>
      </c>
      <c r="AW138" s="13" t="s">
        <v>35</v>
      </c>
      <c r="AX138" s="13" t="s">
        <v>73</v>
      </c>
      <c r="AY138" s="209" t="s">
        <v>137</v>
      </c>
    </row>
    <row r="139" spans="1:65" s="14" customFormat="1" ht="11.25">
      <c r="B139" s="210"/>
      <c r="C139" s="211"/>
      <c r="D139" s="200" t="s">
        <v>191</v>
      </c>
      <c r="E139" s="212" t="s">
        <v>19</v>
      </c>
      <c r="F139" s="213" t="s">
        <v>193</v>
      </c>
      <c r="G139" s="211"/>
      <c r="H139" s="214">
        <v>1</v>
      </c>
      <c r="I139" s="215"/>
      <c r="J139" s="211"/>
      <c r="K139" s="211"/>
      <c r="L139" s="216"/>
      <c r="M139" s="245"/>
      <c r="N139" s="246"/>
      <c r="O139" s="246"/>
      <c r="P139" s="246"/>
      <c r="Q139" s="246"/>
      <c r="R139" s="246"/>
      <c r="S139" s="246"/>
      <c r="T139" s="247"/>
      <c r="AT139" s="220" t="s">
        <v>191</v>
      </c>
      <c r="AU139" s="220" t="s">
        <v>95</v>
      </c>
      <c r="AV139" s="14" t="s">
        <v>143</v>
      </c>
      <c r="AW139" s="14" t="s">
        <v>35</v>
      </c>
      <c r="AX139" s="14" t="s">
        <v>80</v>
      </c>
      <c r="AY139" s="220" t="s">
        <v>137</v>
      </c>
    </row>
    <row r="140" spans="1:65" s="2" customFormat="1" ht="6.95" customHeight="1">
      <c r="A140" s="36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41"/>
      <c r="M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</row>
  </sheetData>
  <sheetProtection algorithmName="SHA-512" hashValue="/OIaBT6ZsVTcRaFtaqezubaJClC1KxUwj+5Eg3T0/cXw+Mjq0B6Dd+qYzdztqwMVliZul0CQBYfHA3l9DE4g7w==" saltValue="qd1y+NzSdizWi+zHfcrDM2RAMNFRVP4u2Z8GRuC06nEDwdI5XLCurnnY0fwr4tpv2wnrS5dk0sADGUpsOC7ngw==" spinCount="100000" sheet="1" objects="1" scenarios="1" formatColumns="0" formatRows="0" autoFilter="0"/>
  <autoFilter ref="C97:K139"/>
  <mergeCells count="15">
    <mergeCell ref="E84:H84"/>
    <mergeCell ref="E88:H88"/>
    <mergeCell ref="E86:H86"/>
    <mergeCell ref="E90:H90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0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19" t="s">
        <v>103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105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0" t="str">
        <f>'Rekapitulace stavby'!K6</f>
        <v>Polní cesty C24, C48 a C69 v k.ú. Božejovice</v>
      </c>
      <c r="F7" s="381"/>
      <c r="G7" s="381"/>
      <c r="H7" s="381"/>
      <c r="L7" s="22"/>
    </row>
    <row r="8" spans="1:46" s="2" customFormat="1" ht="12" customHeight="1">
      <c r="A8" s="36"/>
      <c r="B8" s="41"/>
      <c r="C8" s="36"/>
      <c r="D8" s="114" t="s">
        <v>106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2" t="s">
        <v>1038</v>
      </c>
      <c r="F9" s="383"/>
      <c r="G9" s="383"/>
      <c r="H9" s="383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 t="str">
        <f>'Rekapitulace stavby'!AN8</f>
        <v>15. 3. 2024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27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28</v>
      </c>
      <c r="F15" s="36"/>
      <c r="G15" s="36"/>
      <c r="H15" s="36"/>
      <c r="I15" s="114" t="s">
        <v>29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30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4" t="str">
        <f>'Rekapitulace stavby'!E14</f>
        <v>Vyplň údaj</v>
      </c>
      <c r="F18" s="385"/>
      <c r="G18" s="385"/>
      <c r="H18" s="385"/>
      <c r="I18" s="114" t="s">
        <v>29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32</v>
      </c>
      <c r="E20" s="36"/>
      <c r="F20" s="36"/>
      <c r="G20" s="36"/>
      <c r="H20" s="36"/>
      <c r="I20" s="114" t="s">
        <v>26</v>
      </c>
      <c r="J20" s="105" t="s">
        <v>33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34</v>
      </c>
      <c r="F21" s="36"/>
      <c r="G21" s="36"/>
      <c r="H21" s="36"/>
      <c r="I21" s="114" t="s">
        <v>29</v>
      </c>
      <c r="J21" s="105" t="s">
        <v>19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36</v>
      </c>
      <c r="E23" s="36"/>
      <c r="F23" s="36"/>
      <c r="G23" s="36"/>
      <c r="H23" s="36"/>
      <c r="I23" s="114" t="s">
        <v>26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">
        <v>34</v>
      </c>
      <c r="F24" s="36"/>
      <c r="G24" s="36"/>
      <c r="H24" s="36"/>
      <c r="I24" s="114" t="s">
        <v>29</v>
      </c>
      <c r="J24" s="105" t="s">
        <v>19</v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37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386" t="s">
        <v>19</v>
      </c>
      <c r="F27" s="386"/>
      <c r="G27" s="386"/>
      <c r="H27" s="38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39</v>
      </c>
      <c r="E30" s="36"/>
      <c r="F30" s="36"/>
      <c r="G30" s="36"/>
      <c r="H30" s="36"/>
      <c r="I30" s="36"/>
      <c r="J30" s="122">
        <f>ROUND(J88,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41</v>
      </c>
      <c r="G32" s="36"/>
      <c r="H32" s="36"/>
      <c r="I32" s="123" t="s">
        <v>40</v>
      </c>
      <c r="J32" s="123" t="s">
        <v>42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43</v>
      </c>
      <c r="E33" s="114" t="s">
        <v>44</v>
      </c>
      <c r="F33" s="125">
        <f>ROUND((SUM(BE88:BE303)),  2)</f>
        <v>0</v>
      </c>
      <c r="G33" s="36"/>
      <c r="H33" s="36"/>
      <c r="I33" s="126">
        <v>0.21</v>
      </c>
      <c r="J33" s="125">
        <f>ROUND(((SUM(BE88:BE303))*I33),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45</v>
      </c>
      <c r="F34" s="125">
        <f>ROUND((SUM(BF88:BF303)),  2)</f>
        <v>0</v>
      </c>
      <c r="G34" s="36"/>
      <c r="H34" s="36"/>
      <c r="I34" s="126">
        <v>0.15</v>
      </c>
      <c r="J34" s="125">
        <f>ROUND(((SUM(BF88:BF303))*I34),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46</v>
      </c>
      <c r="F35" s="125">
        <f>ROUND((SUM(BG88:BG303)),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47</v>
      </c>
      <c r="F36" s="125">
        <f>ROUND((SUM(BH88:BH303)),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48</v>
      </c>
      <c r="F37" s="125">
        <f>ROUND((SUM(BI88:BI303)),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49</v>
      </c>
      <c r="E39" s="129"/>
      <c r="F39" s="129"/>
      <c r="G39" s="130" t="s">
        <v>50</v>
      </c>
      <c r="H39" s="131" t="s">
        <v>51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108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7" t="str">
        <f>E7</f>
        <v>Polní cesty C24, C48 a C69 v k.ú. Božejovice</v>
      </c>
      <c r="F48" s="388"/>
      <c r="G48" s="388"/>
      <c r="H48" s="38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0" t="str">
        <f>E9</f>
        <v>SO 104 - Polní cesta C69</v>
      </c>
      <c r="F50" s="389"/>
      <c r="G50" s="389"/>
      <c r="H50" s="389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Božejovicce</v>
      </c>
      <c r="G52" s="38"/>
      <c r="H52" s="38"/>
      <c r="I52" s="31" t="s">
        <v>23</v>
      </c>
      <c r="J52" s="61" t="str">
        <f>IF(J12="","",J12)</f>
        <v>15. 3. 2024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25</v>
      </c>
      <c r="D54" s="38"/>
      <c r="E54" s="38"/>
      <c r="F54" s="29" t="str">
        <f>E15</f>
        <v>ČR-Státní pozemkový úřad</v>
      </c>
      <c r="G54" s="38"/>
      <c r="H54" s="38"/>
      <c r="I54" s="31" t="s">
        <v>32</v>
      </c>
      <c r="J54" s="34" t="str">
        <f>E21</f>
        <v>AGROPROJEKT PSO s.r.o.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7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36</v>
      </c>
      <c r="J55" s="34" t="str">
        <f>E24</f>
        <v>AGROPROJEKT PSO s.r.o.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109</v>
      </c>
      <c r="D57" s="139"/>
      <c r="E57" s="139"/>
      <c r="F57" s="139"/>
      <c r="G57" s="139"/>
      <c r="H57" s="139"/>
      <c r="I57" s="139"/>
      <c r="J57" s="140" t="s">
        <v>110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71</v>
      </c>
      <c r="D59" s="38"/>
      <c r="E59" s="38"/>
      <c r="F59" s="38"/>
      <c r="G59" s="38"/>
      <c r="H59" s="38"/>
      <c r="I59" s="38"/>
      <c r="J59" s="79">
        <f>J88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111</v>
      </c>
    </row>
    <row r="60" spans="1:47" s="9" customFormat="1" ht="24.95" customHeight="1">
      <c r="B60" s="142"/>
      <c r="C60" s="143"/>
      <c r="D60" s="144" t="s">
        <v>112</v>
      </c>
      <c r="E60" s="145"/>
      <c r="F60" s="145"/>
      <c r="G60" s="145"/>
      <c r="H60" s="145"/>
      <c r="I60" s="145"/>
      <c r="J60" s="146">
        <f>J89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113</v>
      </c>
      <c r="E61" s="150"/>
      <c r="F61" s="150"/>
      <c r="G61" s="150"/>
      <c r="H61" s="150"/>
      <c r="I61" s="150"/>
      <c r="J61" s="151">
        <f>J90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114</v>
      </c>
      <c r="E62" s="150"/>
      <c r="F62" s="150"/>
      <c r="G62" s="150"/>
      <c r="H62" s="150"/>
      <c r="I62" s="150"/>
      <c r="J62" s="151">
        <f>J163</f>
        <v>0</v>
      </c>
      <c r="K62" s="99"/>
      <c r="L62" s="152"/>
    </row>
    <row r="63" spans="1:47" s="10" customFormat="1" ht="19.899999999999999" customHeight="1">
      <c r="B63" s="148"/>
      <c r="C63" s="99"/>
      <c r="D63" s="149" t="s">
        <v>115</v>
      </c>
      <c r="E63" s="150"/>
      <c r="F63" s="150"/>
      <c r="G63" s="150"/>
      <c r="H63" s="150"/>
      <c r="I63" s="150"/>
      <c r="J63" s="151">
        <f>J184</f>
        <v>0</v>
      </c>
      <c r="K63" s="99"/>
      <c r="L63" s="152"/>
    </row>
    <row r="64" spans="1:47" s="10" customFormat="1" ht="19.899999999999999" customHeight="1">
      <c r="B64" s="148"/>
      <c r="C64" s="99"/>
      <c r="D64" s="149" t="s">
        <v>116</v>
      </c>
      <c r="E64" s="150"/>
      <c r="F64" s="150"/>
      <c r="G64" s="150"/>
      <c r="H64" s="150"/>
      <c r="I64" s="150"/>
      <c r="J64" s="151">
        <f>J194</f>
        <v>0</v>
      </c>
      <c r="K64" s="99"/>
      <c r="L64" s="152"/>
    </row>
    <row r="65" spans="1:31" s="10" customFormat="1" ht="19.899999999999999" customHeight="1">
      <c r="B65" s="148"/>
      <c r="C65" s="99"/>
      <c r="D65" s="149" t="s">
        <v>117</v>
      </c>
      <c r="E65" s="150"/>
      <c r="F65" s="150"/>
      <c r="G65" s="150"/>
      <c r="H65" s="150"/>
      <c r="I65" s="150"/>
      <c r="J65" s="151">
        <f>J208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118</v>
      </c>
      <c r="E66" s="150"/>
      <c r="F66" s="150"/>
      <c r="G66" s="150"/>
      <c r="H66" s="150"/>
      <c r="I66" s="150"/>
      <c r="J66" s="151">
        <f>J265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119</v>
      </c>
      <c r="E67" s="150"/>
      <c r="F67" s="150"/>
      <c r="G67" s="150"/>
      <c r="H67" s="150"/>
      <c r="I67" s="150"/>
      <c r="J67" s="151">
        <f>J273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121</v>
      </c>
      <c r="E68" s="150"/>
      <c r="F68" s="150"/>
      <c r="G68" s="150"/>
      <c r="H68" s="150"/>
      <c r="I68" s="150"/>
      <c r="J68" s="151">
        <f>J301</f>
        <v>0</v>
      </c>
      <c r="K68" s="99"/>
      <c r="L68" s="152"/>
    </row>
    <row r="69" spans="1:31" s="2" customFormat="1" ht="21.75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1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>
      <c r="A70" s="36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4" spans="1:31" s="2" customFormat="1" ht="6.95" customHeight="1">
      <c r="A74" s="36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24.95" customHeight="1">
      <c r="A75" s="36"/>
      <c r="B75" s="37"/>
      <c r="C75" s="25" t="s">
        <v>122</v>
      </c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16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87" t="str">
        <f>E7</f>
        <v>Polní cesty C24, C48 a C69 v k.ú. Božejovice</v>
      </c>
      <c r="F78" s="388"/>
      <c r="G78" s="388"/>
      <c r="H78" s="38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106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40" t="str">
        <f>E9</f>
        <v>SO 104 - Polní cesta C69</v>
      </c>
      <c r="F80" s="389"/>
      <c r="G80" s="389"/>
      <c r="H80" s="389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21</v>
      </c>
      <c r="D82" s="38"/>
      <c r="E82" s="38"/>
      <c r="F82" s="29" t="str">
        <f>F12</f>
        <v>Božejovicce</v>
      </c>
      <c r="G82" s="38"/>
      <c r="H82" s="38"/>
      <c r="I82" s="31" t="s">
        <v>23</v>
      </c>
      <c r="J82" s="61" t="str">
        <f>IF(J12="","",J12)</f>
        <v>15. 3. 2024</v>
      </c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25.7" customHeight="1">
      <c r="A84" s="36"/>
      <c r="B84" s="37"/>
      <c r="C84" s="31" t="s">
        <v>25</v>
      </c>
      <c r="D84" s="38"/>
      <c r="E84" s="38"/>
      <c r="F84" s="29" t="str">
        <f>E15</f>
        <v>ČR-Státní pozemkový úřad</v>
      </c>
      <c r="G84" s="38"/>
      <c r="H84" s="38"/>
      <c r="I84" s="31" t="s">
        <v>32</v>
      </c>
      <c r="J84" s="34" t="str">
        <f>E21</f>
        <v>AGROPROJEKT PSO s.r.o.</v>
      </c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25.7" customHeight="1">
      <c r="A85" s="36"/>
      <c r="B85" s="37"/>
      <c r="C85" s="31" t="s">
        <v>30</v>
      </c>
      <c r="D85" s="38"/>
      <c r="E85" s="38"/>
      <c r="F85" s="29" t="str">
        <f>IF(E18="","",E18)</f>
        <v>Vyplň údaj</v>
      </c>
      <c r="G85" s="38"/>
      <c r="H85" s="38"/>
      <c r="I85" s="31" t="s">
        <v>36</v>
      </c>
      <c r="J85" s="34" t="str">
        <f>E24</f>
        <v>AGROPROJEKT PSO s.r.o.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0.3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11" customFormat="1" ht="29.25" customHeight="1">
      <c r="A87" s="153"/>
      <c r="B87" s="154"/>
      <c r="C87" s="155" t="s">
        <v>123</v>
      </c>
      <c r="D87" s="156" t="s">
        <v>58</v>
      </c>
      <c r="E87" s="156" t="s">
        <v>54</v>
      </c>
      <c r="F87" s="156" t="s">
        <v>55</v>
      </c>
      <c r="G87" s="156" t="s">
        <v>124</v>
      </c>
      <c r="H87" s="156" t="s">
        <v>125</v>
      </c>
      <c r="I87" s="156" t="s">
        <v>126</v>
      </c>
      <c r="J87" s="156" t="s">
        <v>110</v>
      </c>
      <c r="K87" s="157" t="s">
        <v>127</v>
      </c>
      <c r="L87" s="158"/>
      <c r="M87" s="70" t="s">
        <v>19</v>
      </c>
      <c r="N87" s="71" t="s">
        <v>43</v>
      </c>
      <c r="O87" s="71" t="s">
        <v>128</v>
      </c>
      <c r="P87" s="71" t="s">
        <v>129</v>
      </c>
      <c r="Q87" s="71" t="s">
        <v>130</v>
      </c>
      <c r="R87" s="71" t="s">
        <v>131</v>
      </c>
      <c r="S87" s="71" t="s">
        <v>132</v>
      </c>
      <c r="T87" s="72" t="s">
        <v>133</v>
      </c>
      <c r="U87" s="153"/>
      <c r="V87" s="153"/>
      <c r="W87" s="153"/>
      <c r="X87" s="153"/>
      <c r="Y87" s="153"/>
      <c r="Z87" s="153"/>
      <c r="AA87" s="153"/>
      <c r="AB87" s="153"/>
      <c r="AC87" s="153"/>
      <c r="AD87" s="153"/>
      <c r="AE87" s="153"/>
    </row>
    <row r="88" spans="1:65" s="2" customFormat="1" ht="22.9" customHeight="1">
      <c r="A88" s="36"/>
      <c r="B88" s="37"/>
      <c r="C88" s="77" t="s">
        <v>134</v>
      </c>
      <c r="D88" s="38"/>
      <c r="E88" s="38"/>
      <c r="F88" s="38"/>
      <c r="G88" s="38"/>
      <c r="H88" s="38"/>
      <c r="I88" s="38"/>
      <c r="J88" s="159">
        <f>BK88</f>
        <v>0</v>
      </c>
      <c r="K88" s="38"/>
      <c r="L88" s="41"/>
      <c r="M88" s="73"/>
      <c r="N88" s="160"/>
      <c r="O88" s="74"/>
      <c r="P88" s="161">
        <f>P89</f>
        <v>0</v>
      </c>
      <c r="Q88" s="74"/>
      <c r="R88" s="161">
        <f>R89</f>
        <v>510.44379699999996</v>
      </c>
      <c r="S88" s="74"/>
      <c r="T88" s="162">
        <f>T89</f>
        <v>25.92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72</v>
      </c>
      <c r="AU88" s="19" t="s">
        <v>111</v>
      </c>
      <c r="BK88" s="163">
        <f>BK89</f>
        <v>0</v>
      </c>
    </row>
    <row r="89" spans="1:65" s="12" customFormat="1" ht="25.9" customHeight="1">
      <c r="B89" s="164"/>
      <c r="C89" s="165"/>
      <c r="D89" s="166" t="s">
        <v>72</v>
      </c>
      <c r="E89" s="167" t="s">
        <v>135</v>
      </c>
      <c r="F89" s="167" t="s">
        <v>136</v>
      </c>
      <c r="G89" s="165"/>
      <c r="H89" s="165"/>
      <c r="I89" s="168"/>
      <c r="J89" s="169">
        <f>BK89</f>
        <v>0</v>
      </c>
      <c r="K89" s="165"/>
      <c r="L89" s="170"/>
      <c r="M89" s="171"/>
      <c r="N89" s="172"/>
      <c r="O89" s="172"/>
      <c r="P89" s="173">
        <f>P90+P163+P184+P194+P208+P265+P273+P301</f>
        <v>0</v>
      </c>
      <c r="Q89" s="172"/>
      <c r="R89" s="173">
        <f>R90+R163+R184+R194+R208+R265+R273+R301</f>
        <v>510.44379699999996</v>
      </c>
      <c r="S89" s="172"/>
      <c r="T89" s="174">
        <f>T90+T163+T184+T194+T208+T265+T273+T301</f>
        <v>25.92</v>
      </c>
      <c r="AR89" s="175" t="s">
        <v>80</v>
      </c>
      <c r="AT89" s="176" t="s">
        <v>72</v>
      </c>
      <c r="AU89" s="176" t="s">
        <v>73</v>
      </c>
      <c r="AY89" s="175" t="s">
        <v>137</v>
      </c>
      <c r="BK89" s="177">
        <f>BK90+BK163+BK184+BK194+BK208+BK265+BK273+BK301</f>
        <v>0</v>
      </c>
    </row>
    <row r="90" spans="1:65" s="12" customFormat="1" ht="22.9" customHeight="1">
      <c r="B90" s="164"/>
      <c r="C90" s="165"/>
      <c r="D90" s="166" t="s">
        <v>72</v>
      </c>
      <c r="E90" s="178" t="s">
        <v>80</v>
      </c>
      <c r="F90" s="178" t="s">
        <v>138</v>
      </c>
      <c r="G90" s="165"/>
      <c r="H90" s="165"/>
      <c r="I90" s="168"/>
      <c r="J90" s="179">
        <f>BK90</f>
        <v>0</v>
      </c>
      <c r="K90" s="165"/>
      <c r="L90" s="170"/>
      <c r="M90" s="171"/>
      <c r="N90" s="172"/>
      <c r="O90" s="172"/>
      <c r="P90" s="173">
        <f>SUM(P91:P162)</f>
        <v>0</v>
      </c>
      <c r="Q90" s="172"/>
      <c r="R90" s="173">
        <f>SUM(R91:R162)</f>
        <v>8.4681349999999984</v>
      </c>
      <c r="S90" s="172"/>
      <c r="T90" s="174">
        <f>SUM(T91:T162)</f>
        <v>0</v>
      </c>
      <c r="AR90" s="175" t="s">
        <v>80</v>
      </c>
      <c r="AT90" s="176" t="s">
        <v>72</v>
      </c>
      <c r="AU90" s="176" t="s">
        <v>80</v>
      </c>
      <c r="AY90" s="175" t="s">
        <v>137</v>
      </c>
      <c r="BK90" s="177">
        <f>SUM(BK91:BK162)</f>
        <v>0</v>
      </c>
    </row>
    <row r="91" spans="1:65" s="2" customFormat="1" ht="16.5" customHeight="1">
      <c r="A91" s="36"/>
      <c r="B91" s="37"/>
      <c r="C91" s="180" t="s">
        <v>80</v>
      </c>
      <c r="D91" s="180" t="s">
        <v>139</v>
      </c>
      <c r="E91" s="181" t="s">
        <v>692</v>
      </c>
      <c r="F91" s="182" t="s">
        <v>693</v>
      </c>
      <c r="G91" s="183" t="s">
        <v>142</v>
      </c>
      <c r="H91" s="184">
        <v>950</v>
      </c>
      <c r="I91" s="185"/>
      <c r="J91" s="186">
        <f>ROUND(I91*H91,2)</f>
        <v>0</v>
      </c>
      <c r="K91" s="182" t="s">
        <v>148</v>
      </c>
      <c r="L91" s="41"/>
      <c r="M91" s="187" t="s">
        <v>19</v>
      </c>
      <c r="N91" s="188" t="s">
        <v>44</v>
      </c>
      <c r="O91" s="66"/>
      <c r="P91" s="189">
        <f>O91*H91</f>
        <v>0</v>
      </c>
      <c r="Q91" s="189">
        <v>3.0000000000000001E-5</v>
      </c>
      <c r="R91" s="189">
        <f>Q91*H91</f>
        <v>2.8500000000000001E-2</v>
      </c>
      <c r="S91" s="189">
        <v>0</v>
      </c>
      <c r="T91" s="19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1" t="s">
        <v>143</v>
      </c>
      <c r="AT91" s="191" t="s">
        <v>139</v>
      </c>
      <c r="AU91" s="191" t="s">
        <v>82</v>
      </c>
      <c r="AY91" s="19" t="s">
        <v>137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9" t="s">
        <v>80</v>
      </c>
      <c r="BK91" s="192">
        <f>ROUND(I91*H91,2)</f>
        <v>0</v>
      </c>
      <c r="BL91" s="19" t="s">
        <v>143</v>
      </c>
      <c r="BM91" s="191" t="s">
        <v>1039</v>
      </c>
    </row>
    <row r="92" spans="1:65" s="2" customFormat="1" ht="11.25">
      <c r="A92" s="36"/>
      <c r="B92" s="37"/>
      <c r="C92" s="38"/>
      <c r="D92" s="193" t="s">
        <v>150</v>
      </c>
      <c r="E92" s="38"/>
      <c r="F92" s="194" t="s">
        <v>695</v>
      </c>
      <c r="G92" s="38"/>
      <c r="H92" s="38"/>
      <c r="I92" s="195"/>
      <c r="J92" s="38"/>
      <c r="K92" s="38"/>
      <c r="L92" s="41"/>
      <c r="M92" s="196"/>
      <c r="N92" s="197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150</v>
      </c>
      <c r="AU92" s="19" t="s">
        <v>82</v>
      </c>
    </row>
    <row r="93" spans="1:65" s="2" customFormat="1" ht="16.5" customHeight="1">
      <c r="A93" s="36"/>
      <c r="B93" s="37"/>
      <c r="C93" s="180" t="s">
        <v>82</v>
      </c>
      <c r="D93" s="180" t="s">
        <v>139</v>
      </c>
      <c r="E93" s="181" t="s">
        <v>145</v>
      </c>
      <c r="F93" s="182" t="s">
        <v>146</v>
      </c>
      <c r="G93" s="183" t="s">
        <v>147</v>
      </c>
      <c r="H93" s="184">
        <v>5</v>
      </c>
      <c r="I93" s="185"/>
      <c r="J93" s="186">
        <f>ROUND(I93*H93,2)</f>
        <v>0</v>
      </c>
      <c r="K93" s="182" t="s">
        <v>148</v>
      </c>
      <c r="L93" s="41"/>
      <c r="M93" s="187" t="s">
        <v>19</v>
      </c>
      <c r="N93" s="188" t="s">
        <v>44</v>
      </c>
      <c r="O93" s="66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1" t="s">
        <v>143</v>
      </c>
      <c r="AT93" s="191" t="s">
        <v>139</v>
      </c>
      <c r="AU93" s="191" t="s">
        <v>82</v>
      </c>
      <c r="AY93" s="19" t="s">
        <v>137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9" t="s">
        <v>80</v>
      </c>
      <c r="BK93" s="192">
        <f>ROUND(I93*H93,2)</f>
        <v>0</v>
      </c>
      <c r="BL93" s="19" t="s">
        <v>143</v>
      </c>
      <c r="BM93" s="191" t="s">
        <v>1040</v>
      </c>
    </row>
    <row r="94" spans="1:65" s="2" customFormat="1" ht="11.25">
      <c r="A94" s="36"/>
      <c r="B94" s="37"/>
      <c r="C94" s="38"/>
      <c r="D94" s="193" t="s">
        <v>150</v>
      </c>
      <c r="E94" s="38"/>
      <c r="F94" s="194" t="s">
        <v>151</v>
      </c>
      <c r="G94" s="38"/>
      <c r="H94" s="38"/>
      <c r="I94" s="195"/>
      <c r="J94" s="38"/>
      <c r="K94" s="38"/>
      <c r="L94" s="41"/>
      <c r="M94" s="196"/>
      <c r="N94" s="197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150</v>
      </c>
      <c r="AU94" s="19" t="s">
        <v>82</v>
      </c>
    </row>
    <row r="95" spans="1:65" s="2" customFormat="1" ht="21.75" customHeight="1">
      <c r="A95" s="36"/>
      <c r="B95" s="37"/>
      <c r="C95" s="180" t="s">
        <v>95</v>
      </c>
      <c r="D95" s="180" t="s">
        <v>139</v>
      </c>
      <c r="E95" s="181" t="s">
        <v>697</v>
      </c>
      <c r="F95" s="182" t="s">
        <v>698</v>
      </c>
      <c r="G95" s="183" t="s">
        <v>147</v>
      </c>
      <c r="H95" s="184">
        <v>60</v>
      </c>
      <c r="I95" s="185"/>
      <c r="J95" s="186">
        <f>ROUND(I95*H95,2)</f>
        <v>0</v>
      </c>
      <c r="K95" s="182" t="s">
        <v>148</v>
      </c>
      <c r="L95" s="41"/>
      <c r="M95" s="187" t="s">
        <v>19</v>
      </c>
      <c r="N95" s="188" t="s">
        <v>44</v>
      </c>
      <c r="O95" s="66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143</v>
      </c>
      <c r="AT95" s="191" t="s">
        <v>139</v>
      </c>
      <c r="AU95" s="191" t="s">
        <v>82</v>
      </c>
      <c r="AY95" s="19" t="s">
        <v>137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80</v>
      </c>
      <c r="BK95" s="192">
        <f>ROUND(I95*H95,2)</f>
        <v>0</v>
      </c>
      <c r="BL95" s="19" t="s">
        <v>143</v>
      </c>
      <c r="BM95" s="191" t="s">
        <v>1041</v>
      </c>
    </row>
    <row r="96" spans="1:65" s="2" customFormat="1" ht="11.25">
      <c r="A96" s="36"/>
      <c r="B96" s="37"/>
      <c r="C96" s="38"/>
      <c r="D96" s="193" t="s">
        <v>150</v>
      </c>
      <c r="E96" s="38"/>
      <c r="F96" s="194" t="s">
        <v>700</v>
      </c>
      <c r="G96" s="38"/>
      <c r="H96" s="38"/>
      <c r="I96" s="195"/>
      <c r="J96" s="38"/>
      <c r="K96" s="38"/>
      <c r="L96" s="41"/>
      <c r="M96" s="196"/>
      <c r="N96" s="197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150</v>
      </c>
      <c r="AU96" s="19" t="s">
        <v>82</v>
      </c>
    </row>
    <row r="97" spans="1:65" s="2" customFormat="1" ht="21.75" customHeight="1">
      <c r="A97" s="36"/>
      <c r="B97" s="37"/>
      <c r="C97" s="180" t="s">
        <v>143</v>
      </c>
      <c r="D97" s="180" t="s">
        <v>139</v>
      </c>
      <c r="E97" s="181" t="s">
        <v>701</v>
      </c>
      <c r="F97" s="182" t="s">
        <v>702</v>
      </c>
      <c r="G97" s="183" t="s">
        <v>147</v>
      </c>
      <c r="H97" s="184">
        <v>7</v>
      </c>
      <c r="I97" s="185"/>
      <c r="J97" s="186">
        <f>ROUND(I97*H97,2)</f>
        <v>0</v>
      </c>
      <c r="K97" s="182" t="s">
        <v>148</v>
      </c>
      <c r="L97" s="41"/>
      <c r="M97" s="187" t="s">
        <v>19</v>
      </c>
      <c r="N97" s="188" t="s">
        <v>44</v>
      </c>
      <c r="O97" s="66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143</v>
      </c>
      <c r="AT97" s="191" t="s">
        <v>139</v>
      </c>
      <c r="AU97" s="191" t="s">
        <v>82</v>
      </c>
      <c r="AY97" s="19" t="s">
        <v>137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80</v>
      </c>
      <c r="BK97" s="192">
        <f>ROUND(I97*H97,2)</f>
        <v>0</v>
      </c>
      <c r="BL97" s="19" t="s">
        <v>143</v>
      </c>
      <c r="BM97" s="191" t="s">
        <v>1042</v>
      </c>
    </row>
    <row r="98" spans="1:65" s="2" customFormat="1" ht="11.25">
      <c r="A98" s="36"/>
      <c r="B98" s="37"/>
      <c r="C98" s="38"/>
      <c r="D98" s="193" t="s">
        <v>150</v>
      </c>
      <c r="E98" s="38"/>
      <c r="F98" s="194" t="s">
        <v>704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150</v>
      </c>
      <c r="AU98" s="19" t="s">
        <v>82</v>
      </c>
    </row>
    <row r="99" spans="1:65" s="2" customFormat="1" ht="21.75" customHeight="1">
      <c r="A99" s="36"/>
      <c r="B99" s="37"/>
      <c r="C99" s="180" t="s">
        <v>158</v>
      </c>
      <c r="D99" s="180" t="s">
        <v>139</v>
      </c>
      <c r="E99" s="181" t="s">
        <v>705</v>
      </c>
      <c r="F99" s="182" t="s">
        <v>706</v>
      </c>
      <c r="G99" s="183" t="s">
        <v>147</v>
      </c>
      <c r="H99" s="184">
        <v>1</v>
      </c>
      <c r="I99" s="185"/>
      <c r="J99" s="186">
        <f>ROUND(I99*H99,2)</f>
        <v>0</v>
      </c>
      <c r="K99" s="182" t="s">
        <v>148</v>
      </c>
      <c r="L99" s="41"/>
      <c r="M99" s="187" t="s">
        <v>19</v>
      </c>
      <c r="N99" s="188" t="s">
        <v>44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143</v>
      </c>
      <c r="AT99" s="191" t="s">
        <v>139</v>
      </c>
      <c r="AU99" s="191" t="s">
        <v>82</v>
      </c>
      <c r="AY99" s="19" t="s">
        <v>137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80</v>
      </c>
      <c r="BK99" s="192">
        <f>ROUND(I99*H99,2)</f>
        <v>0</v>
      </c>
      <c r="BL99" s="19" t="s">
        <v>143</v>
      </c>
      <c r="BM99" s="191" t="s">
        <v>1043</v>
      </c>
    </row>
    <row r="100" spans="1:65" s="2" customFormat="1" ht="11.25">
      <c r="A100" s="36"/>
      <c r="B100" s="37"/>
      <c r="C100" s="38"/>
      <c r="D100" s="193" t="s">
        <v>150</v>
      </c>
      <c r="E100" s="38"/>
      <c r="F100" s="194" t="s">
        <v>708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150</v>
      </c>
      <c r="AU100" s="19" t="s">
        <v>82</v>
      </c>
    </row>
    <row r="101" spans="1:65" s="2" customFormat="1" ht="16.5" customHeight="1">
      <c r="A101" s="36"/>
      <c r="B101" s="37"/>
      <c r="C101" s="180" t="s">
        <v>163</v>
      </c>
      <c r="D101" s="180" t="s">
        <v>139</v>
      </c>
      <c r="E101" s="181" t="s">
        <v>711</v>
      </c>
      <c r="F101" s="182" t="s">
        <v>712</v>
      </c>
      <c r="G101" s="183" t="s">
        <v>147</v>
      </c>
      <c r="H101" s="184">
        <v>1</v>
      </c>
      <c r="I101" s="185"/>
      <c r="J101" s="186">
        <f>ROUND(I101*H101,2)</f>
        <v>0</v>
      </c>
      <c r="K101" s="182" t="s">
        <v>148</v>
      </c>
      <c r="L101" s="41"/>
      <c r="M101" s="187" t="s">
        <v>19</v>
      </c>
      <c r="N101" s="188" t="s">
        <v>44</v>
      </c>
      <c r="O101" s="66"/>
      <c r="P101" s="189">
        <f>O101*H101</f>
        <v>0</v>
      </c>
      <c r="Q101" s="189">
        <v>3.6000000000000002E-4</v>
      </c>
      <c r="R101" s="189">
        <f>Q101*H101</f>
        <v>3.6000000000000002E-4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143</v>
      </c>
      <c r="AT101" s="191" t="s">
        <v>139</v>
      </c>
      <c r="AU101" s="191" t="s">
        <v>82</v>
      </c>
      <c r="AY101" s="19" t="s">
        <v>137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80</v>
      </c>
      <c r="BK101" s="192">
        <f>ROUND(I101*H101,2)</f>
        <v>0</v>
      </c>
      <c r="BL101" s="19" t="s">
        <v>143</v>
      </c>
      <c r="BM101" s="191" t="s">
        <v>1044</v>
      </c>
    </row>
    <row r="102" spans="1:65" s="2" customFormat="1" ht="11.25">
      <c r="A102" s="36"/>
      <c r="B102" s="37"/>
      <c r="C102" s="38"/>
      <c r="D102" s="193" t="s">
        <v>150</v>
      </c>
      <c r="E102" s="38"/>
      <c r="F102" s="194" t="s">
        <v>714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150</v>
      </c>
      <c r="AU102" s="19" t="s">
        <v>82</v>
      </c>
    </row>
    <row r="103" spans="1:65" s="2" customFormat="1" ht="16.5" customHeight="1">
      <c r="A103" s="36"/>
      <c r="B103" s="37"/>
      <c r="C103" s="180" t="s">
        <v>168</v>
      </c>
      <c r="D103" s="180" t="s">
        <v>139</v>
      </c>
      <c r="E103" s="181" t="s">
        <v>159</v>
      </c>
      <c r="F103" s="182" t="s">
        <v>160</v>
      </c>
      <c r="G103" s="183" t="s">
        <v>147</v>
      </c>
      <c r="H103" s="184">
        <v>60</v>
      </c>
      <c r="I103" s="185"/>
      <c r="J103" s="186">
        <f>ROUND(I103*H103,2)</f>
        <v>0</v>
      </c>
      <c r="K103" s="182" t="s">
        <v>148</v>
      </c>
      <c r="L103" s="41"/>
      <c r="M103" s="187" t="s">
        <v>19</v>
      </c>
      <c r="N103" s="188" t="s">
        <v>44</v>
      </c>
      <c r="O103" s="66"/>
      <c r="P103" s="189">
        <f>O103*H103</f>
        <v>0</v>
      </c>
      <c r="Q103" s="189">
        <v>9.0000000000000006E-5</v>
      </c>
      <c r="R103" s="189">
        <f>Q103*H103</f>
        <v>5.4000000000000003E-3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143</v>
      </c>
      <c r="AT103" s="191" t="s">
        <v>139</v>
      </c>
      <c r="AU103" s="191" t="s">
        <v>82</v>
      </c>
      <c r="AY103" s="19" t="s">
        <v>137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80</v>
      </c>
      <c r="BK103" s="192">
        <f>ROUND(I103*H103,2)</f>
        <v>0</v>
      </c>
      <c r="BL103" s="19" t="s">
        <v>143</v>
      </c>
      <c r="BM103" s="191" t="s">
        <v>1045</v>
      </c>
    </row>
    <row r="104" spans="1:65" s="2" customFormat="1" ht="11.25">
      <c r="A104" s="36"/>
      <c r="B104" s="37"/>
      <c r="C104" s="38"/>
      <c r="D104" s="193" t="s">
        <v>150</v>
      </c>
      <c r="E104" s="38"/>
      <c r="F104" s="194" t="s">
        <v>162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150</v>
      </c>
      <c r="AU104" s="19" t="s">
        <v>82</v>
      </c>
    </row>
    <row r="105" spans="1:65" s="2" customFormat="1" ht="16.5" customHeight="1">
      <c r="A105" s="36"/>
      <c r="B105" s="37"/>
      <c r="C105" s="180" t="s">
        <v>174</v>
      </c>
      <c r="D105" s="180" t="s">
        <v>139</v>
      </c>
      <c r="E105" s="181" t="s">
        <v>164</v>
      </c>
      <c r="F105" s="182" t="s">
        <v>165</v>
      </c>
      <c r="G105" s="183" t="s">
        <v>147</v>
      </c>
      <c r="H105" s="184">
        <v>7</v>
      </c>
      <c r="I105" s="185"/>
      <c r="J105" s="186">
        <f>ROUND(I105*H105,2)</f>
        <v>0</v>
      </c>
      <c r="K105" s="182" t="s">
        <v>148</v>
      </c>
      <c r="L105" s="41"/>
      <c r="M105" s="187" t="s">
        <v>19</v>
      </c>
      <c r="N105" s="188" t="s">
        <v>44</v>
      </c>
      <c r="O105" s="66"/>
      <c r="P105" s="189">
        <f>O105*H105</f>
        <v>0</v>
      </c>
      <c r="Q105" s="189">
        <v>1.8000000000000001E-4</v>
      </c>
      <c r="R105" s="189">
        <f>Q105*H105</f>
        <v>1.2600000000000001E-3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143</v>
      </c>
      <c r="AT105" s="191" t="s">
        <v>139</v>
      </c>
      <c r="AU105" s="191" t="s">
        <v>82</v>
      </c>
      <c r="AY105" s="19" t="s">
        <v>137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80</v>
      </c>
      <c r="BK105" s="192">
        <f>ROUND(I105*H105,2)</f>
        <v>0</v>
      </c>
      <c r="BL105" s="19" t="s">
        <v>143</v>
      </c>
      <c r="BM105" s="191" t="s">
        <v>1046</v>
      </c>
    </row>
    <row r="106" spans="1:65" s="2" customFormat="1" ht="11.25">
      <c r="A106" s="36"/>
      <c r="B106" s="37"/>
      <c r="C106" s="38"/>
      <c r="D106" s="193" t="s">
        <v>150</v>
      </c>
      <c r="E106" s="38"/>
      <c r="F106" s="194" t="s">
        <v>167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150</v>
      </c>
      <c r="AU106" s="19" t="s">
        <v>82</v>
      </c>
    </row>
    <row r="107" spans="1:65" s="2" customFormat="1" ht="21.75" customHeight="1">
      <c r="A107" s="36"/>
      <c r="B107" s="37"/>
      <c r="C107" s="180" t="s">
        <v>180</v>
      </c>
      <c r="D107" s="180" t="s">
        <v>139</v>
      </c>
      <c r="E107" s="181" t="s">
        <v>1047</v>
      </c>
      <c r="F107" s="182" t="s">
        <v>1048</v>
      </c>
      <c r="G107" s="183" t="s">
        <v>189</v>
      </c>
      <c r="H107" s="184">
        <v>993.14</v>
      </c>
      <c r="I107" s="185"/>
      <c r="J107" s="186">
        <f>ROUND(I107*H107,2)</f>
        <v>0</v>
      </c>
      <c r="K107" s="182" t="s">
        <v>148</v>
      </c>
      <c r="L107" s="41"/>
      <c r="M107" s="187" t="s">
        <v>19</v>
      </c>
      <c r="N107" s="188" t="s">
        <v>44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143</v>
      </c>
      <c r="AT107" s="191" t="s">
        <v>139</v>
      </c>
      <c r="AU107" s="191" t="s">
        <v>82</v>
      </c>
      <c r="AY107" s="19" t="s">
        <v>137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80</v>
      </c>
      <c r="BK107" s="192">
        <f>ROUND(I107*H107,2)</f>
        <v>0</v>
      </c>
      <c r="BL107" s="19" t="s">
        <v>143</v>
      </c>
      <c r="BM107" s="191" t="s">
        <v>1049</v>
      </c>
    </row>
    <row r="108" spans="1:65" s="2" customFormat="1" ht="11.25">
      <c r="A108" s="36"/>
      <c r="B108" s="37"/>
      <c r="C108" s="38"/>
      <c r="D108" s="193" t="s">
        <v>150</v>
      </c>
      <c r="E108" s="38"/>
      <c r="F108" s="194" t="s">
        <v>1050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150</v>
      </c>
      <c r="AU108" s="19" t="s">
        <v>82</v>
      </c>
    </row>
    <row r="109" spans="1:65" s="13" customFormat="1" ht="11.25">
      <c r="B109" s="198"/>
      <c r="C109" s="199"/>
      <c r="D109" s="200" t="s">
        <v>191</v>
      </c>
      <c r="E109" s="201" t="s">
        <v>19</v>
      </c>
      <c r="F109" s="202" t="s">
        <v>1051</v>
      </c>
      <c r="G109" s="199"/>
      <c r="H109" s="203">
        <v>47.94</v>
      </c>
      <c r="I109" s="204"/>
      <c r="J109" s="199"/>
      <c r="K109" s="199"/>
      <c r="L109" s="205"/>
      <c r="M109" s="206"/>
      <c r="N109" s="207"/>
      <c r="O109" s="207"/>
      <c r="P109" s="207"/>
      <c r="Q109" s="207"/>
      <c r="R109" s="207"/>
      <c r="S109" s="207"/>
      <c r="T109" s="208"/>
      <c r="AT109" s="209" t="s">
        <v>191</v>
      </c>
      <c r="AU109" s="209" t="s">
        <v>82</v>
      </c>
      <c r="AV109" s="13" t="s">
        <v>82</v>
      </c>
      <c r="AW109" s="13" t="s">
        <v>35</v>
      </c>
      <c r="AX109" s="13" t="s">
        <v>73</v>
      </c>
      <c r="AY109" s="209" t="s">
        <v>137</v>
      </c>
    </row>
    <row r="110" spans="1:65" s="13" customFormat="1" ht="11.25">
      <c r="B110" s="198"/>
      <c r="C110" s="199"/>
      <c r="D110" s="200" t="s">
        <v>191</v>
      </c>
      <c r="E110" s="201" t="s">
        <v>19</v>
      </c>
      <c r="F110" s="202" t="s">
        <v>1052</v>
      </c>
      <c r="G110" s="199"/>
      <c r="H110" s="203">
        <v>56.4</v>
      </c>
      <c r="I110" s="204"/>
      <c r="J110" s="199"/>
      <c r="K110" s="199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191</v>
      </c>
      <c r="AU110" s="209" t="s">
        <v>82</v>
      </c>
      <c r="AV110" s="13" t="s">
        <v>82</v>
      </c>
      <c r="AW110" s="13" t="s">
        <v>35</v>
      </c>
      <c r="AX110" s="13" t="s">
        <v>73</v>
      </c>
      <c r="AY110" s="209" t="s">
        <v>137</v>
      </c>
    </row>
    <row r="111" spans="1:65" s="13" customFormat="1" ht="11.25">
      <c r="B111" s="198"/>
      <c r="C111" s="199"/>
      <c r="D111" s="200" t="s">
        <v>191</v>
      </c>
      <c r="E111" s="201" t="s">
        <v>19</v>
      </c>
      <c r="F111" s="202" t="s">
        <v>1053</v>
      </c>
      <c r="G111" s="199"/>
      <c r="H111" s="203">
        <v>888.8</v>
      </c>
      <c r="I111" s="204"/>
      <c r="J111" s="199"/>
      <c r="K111" s="199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191</v>
      </c>
      <c r="AU111" s="209" t="s">
        <v>82</v>
      </c>
      <c r="AV111" s="13" t="s">
        <v>82</v>
      </c>
      <c r="AW111" s="13" t="s">
        <v>35</v>
      </c>
      <c r="AX111" s="13" t="s">
        <v>73</v>
      </c>
      <c r="AY111" s="209" t="s">
        <v>137</v>
      </c>
    </row>
    <row r="112" spans="1:65" s="14" customFormat="1" ht="11.25">
      <c r="B112" s="210"/>
      <c r="C112" s="211"/>
      <c r="D112" s="200" t="s">
        <v>191</v>
      </c>
      <c r="E112" s="212" t="s">
        <v>19</v>
      </c>
      <c r="F112" s="213" t="s">
        <v>193</v>
      </c>
      <c r="G112" s="211"/>
      <c r="H112" s="214">
        <v>993.14</v>
      </c>
      <c r="I112" s="215"/>
      <c r="J112" s="211"/>
      <c r="K112" s="211"/>
      <c r="L112" s="216"/>
      <c r="M112" s="217"/>
      <c r="N112" s="218"/>
      <c r="O112" s="218"/>
      <c r="P112" s="218"/>
      <c r="Q112" s="218"/>
      <c r="R112" s="218"/>
      <c r="S112" s="218"/>
      <c r="T112" s="219"/>
      <c r="AT112" s="220" t="s">
        <v>191</v>
      </c>
      <c r="AU112" s="220" t="s">
        <v>82</v>
      </c>
      <c r="AV112" s="14" t="s">
        <v>143</v>
      </c>
      <c r="AW112" s="14" t="s">
        <v>35</v>
      </c>
      <c r="AX112" s="14" t="s">
        <v>80</v>
      </c>
      <c r="AY112" s="220" t="s">
        <v>137</v>
      </c>
    </row>
    <row r="113" spans="1:65" s="2" customFormat="1" ht="24.2" customHeight="1">
      <c r="A113" s="36"/>
      <c r="B113" s="37"/>
      <c r="C113" s="180" t="s">
        <v>186</v>
      </c>
      <c r="D113" s="180" t="s">
        <v>139</v>
      </c>
      <c r="E113" s="181" t="s">
        <v>728</v>
      </c>
      <c r="F113" s="182" t="s">
        <v>729</v>
      </c>
      <c r="G113" s="183" t="s">
        <v>189</v>
      </c>
      <c r="H113" s="184">
        <v>117.6</v>
      </c>
      <c r="I113" s="185"/>
      <c r="J113" s="186">
        <f>ROUND(I113*H113,2)</f>
        <v>0</v>
      </c>
      <c r="K113" s="182" t="s">
        <v>148</v>
      </c>
      <c r="L113" s="41"/>
      <c r="M113" s="187" t="s">
        <v>19</v>
      </c>
      <c r="N113" s="188" t="s">
        <v>44</v>
      </c>
      <c r="O113" s="66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143</v>
      </c>
      <c r="AT113" s="191" t="s">
        <v>139</v>
      </c>
      <c r="AU113" s="191" t="s">
        <v>82</v>
      </c>
      <c r="AY113" s="19" t="s">
        <v>137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80</v>
      </c>
      <c r="BK113" s="192">
        <f>ROUND(I113*H113,2)</f>
        <v>0</v>
      </c>
      <c r="BL113" s="19" t="s">
        <v>143</v>
      </c>
      <c r="BM113" s="191" t="s">
        <v>1054</v>
      </c>
    </row>
    <row r="114" spans="1:65" s="2" customFormat="1" ht="11.25">
      <c r="A114" s="36"/>
      <c r="B114" s="37"/>
      <c r="C114" s="38"/>
      <c r="D114" s="193" t="s">
        <v>150</v>
      </c>
      <c r="E114" s="38"/>
      <c r="F114" s="194" t="s">
        <v>731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150</v>
      </c>
      <c r="AU114" s="19" t="s">
        <v>82</v>
      </c>
    </row>
    <row r="115" spans="1:65" s="13" customFormat="1" ht="11.25">
      <c r="B115" s="198"/>
      <c r="C115" s="199"/>
      <c r="D115" s="200" t="s">
        <v>191</v>
      </c>
      <c r="E115" s="201" t="s">
        <v>19</v>
      </c>
      <c r="F115" s="202" t="s">
        <v>1055</v>
      </c>
      <c r="G115" s="199"/>
      <c r="H115" s="203">
        <v>117.6</v>
      </c>
      <c r="I115" s="204"/>
      <c r="J115" s="199"/>
      <c r="K115" s="199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191</v>
      </c>
      <c r="AU115" s="209" t="s">
        <v>82</v>
      </c>
      <c r="AV115" s="13" t="s">
        <v>82</v>
      </c>
      <c r="AW115" s="13" t="s">
        <v>35</v>
      </c>
      <c r="AX115" s="13" t="s">
        <v>73</v>
      </c>
      <c r="AY115" s="209" t="s">
        <v>137</v>
      </c>
    </row>
    <row r="116" spans="1:65" s="14" customFormat="1" ht="11.25">
      <c r="B116" s="210"/>
      <c r="C116" s="211"/>
      <c r="D116" s="200" t="s">
        <v>191</v>
      </c>
      <c r="E116" s="212" t="s">
        <v>19</v>
      </c>
      <c r="F116" s="213" t="s">
        <v>193</v>
      </c>
      <c r="G116" s="211"/>
      <c r="H116" s="214">
        <v>117.6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191</v>
      </c>
      <c r="AU116" s="220" t="s">
        <v>82</v>
      </c>
      <c r="AV116" s="14" t="s">
        <v>143</v>
      </c>
      <c r="AW116" s="14" t="s">
        <v>35</v>
      </c>
      <c r="AX116" s="14" t="s">
        <v>80</v>
      </c>
      <c r="AY116" s="220" t="s">
        <v>137</v>
      </c>
    </row>
    <row r="117" spans="1:65" s="2" customFormat="1" ht="24.2" customHeight="1">
      <c r="A117" s="36"/>
      <c r="B117" s="37"/>
      <c r="C117" s="180" t="s">
        <v>194</v>
      </c>
      <c r="D117" s="180" t="s">
        <v>139</v>
      </c>
      <c r="E117" s="181" t="s">
        <v>733</v>
      </c>
      <c r="F117" s="182" t="s">
        <v>734</v>
      </c>
      <c r="G117" s="183" t="s">
        <v>189</v>
      </c>
      <c r="H117" s="184">
        <v>48</v>
      </c>
      <c r="I117" s="185"/>
      <c r="J117" s="186">
        <f>ROUND(I117*H117,2)</f>
        <v>0</v>
      </c>
      <c r="K117" s="182" t="s">
        <v>148</v>
      </c>
      <c r="L117" s="41"/>
      <c r="M117" s="187" t="s">
        <v>19</v>
      </c>
      <c r="N117" s="188" t="s">
        <v>44</v>
      </c>
      <c r="O117" s="66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143</v>
      </c>
      <c r="AT117" s="191" t="s">
        <v>139</v>
      </c>
      <c r="AU117" s="191" t="s">
        <v>82</v>
      </c>
      <c r="AY117" s="19" t="s">
        <v>137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80</v>
      </c>
      <c r="BK117" s="192">
        <f>ROUND(I117*H117,2)</f>
        <v>0</v>
      </c>
      <c r="BL117" s="19" t="s">
        <v>143</v>
      </c>
      <c r="BM117" s="191" t="s">
        <v>1056</v>
      </c>
    </row>
    <row r="118" spans="1:65" s="2" customFormat="1" ht="11.25">
      <c r="A118" s="36"/>
      <c r="B118" s="37"/>
      <c r="C118" s="38"/>
      <c r="D118" s="193" t="s">
        <v>150</v>
      </c>
      <c r="E118" s="38"/>
      <c r="F118" s="194" t="s">
        <v>736</v>
      </c>
      <c r="G118" s="38"/>
      <c r="H118" s="38"/>
      <c r="I118" s="195"/>
      <c r="J118" s="38"/>
      <c r="K118" s="38"/>
      <c r="L118" s="41"/>
      <c r="M118" s="196"/>
      <c r="N118" s="197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150</v>
      </c>
      <c r="AU118" s="19" t="s">
        <v>82</v>
      </c>
    </row>
    <row r="119" spans="1:65" s="13" customFormat="1" ht="11.25">
      <c r="B119" s="198"/>
      <c r="C119" s="199"/>
      <c r="D119" s="200" t="s">
        <v>191</v>
      </c>
      <c r="E119" s="201" t="s">
        <v>19</v>
      </c>
      <c r="F119" s="202" t="s">
        <v>1057</v>
      </c>
      <c r="G119" s="199"/>
      <c r="H119" s="203">
        <v>48</v>
      </c>
      <c r="I119" s="204"/>
      <c r="J119" s="199"/>
      <c r="K119" s="199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191</v>
      </c>
      <c r="AU119" s="209" t="s">
        <v>82</v>
      </c>
      <c r="AV119" s="13" t="s">
        <v>82</v>
      </c>
      <c r="AW119" s="13" t="s">
        <v>35</v>
      </c>
      <c r="AX119" s="13" t="s">
        <v>80</v>
      </c>
      <c r="AY119" s="209" t="s">
        <v>137</v>
      </c>
    </row>
    <row r="120" spans="1:65" s="2" customFormat="1" ht="24.2" customHeight="1">
      <c r="A120" s="36"/>
      <c r="B120" s="37"/>
      <c r="C120" s="180" t="s">
        <v>200</v>
      </c>
      <c r="D120" s="180" t="s">
        <v>139</v>
      </c>
      <c r="E120" s="181" t="s">
        <v>231</v>
      </c>
      <c r="F120" s="182" t="s">
        <v>232</v>
      </c>
      <c r="G120" s="183" t="s">
        <v>147</v>
      </c>
      <c r="H120" s="184">
        <v>60</v>
      </c>
      <c r="I120" s="185"/>
      <c r="J120" s="186">
        <f>ROUND(I120*H120,2)</f>
        <v>0</v>
      </c>
      <c r="K120" s="182" t="s">
        <v>148</v>
      </c>
      <c r="L120" s="41"/>
      <c r="M120" s="187" t="s">
        <v>19</v>
      </c>
      <c r="N120" s="188" t="s">
        <v>44</v>
      </c>
      <c r="O120" s="66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143</v>
      </c>
      <c r="AT120" s="191" t="s">
        <v>139</v>
      </c>
      <c r="AU120" s="191" t="s">
        <v>82</v>
      </c>
      <c r="AY120" s="19" t="s">
        <v>137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80</v>
      </c>
      <c r="BK120" s="192">
        <f>ROUND(I120*H120,2)</f>
        <v>0</v>
      </c>
      <c r="BL120" s="19" t="s">
        <v>143</v>
      </c>
      <c r="BM120" s="191" t="s">
        <v>1058</v>
      </c>
    </row>
    <row r="121" spans="1:65" s="2" customFormat="1" ht="11.25">
      <c r="A121" s="36"/>
      <c r="B121" s="37"/>
      <c r="C121" s="38"/>
      <c r="D121" s="193" t="s">
        <v>150</v>
      </c>
      <c r="E121" s="38"/>
      <c r="F121" s="194" t="s">
        <v>234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150</v>
      </c>
      <c r="AU121" s="19" t="s">
        <v>82</v>
      </c>
    </row>
    <row r="122" spans="1:65" s="2" customFormat="1" ht="24.2" customHeight="1">
      <c r="A122" s="36"/>
      <c r="B122" s="37"/>
      <c r="C122" s="180" t="s">
        <v>209</v>
      </c>
      <c r="D122" s="180" t="s">
        <v>139</v>
      </c>
      <c r="E122" s="181" t="s">
        <v>236</v>
      </c>
      <c r="F122" s="182" t="s">
        <v>237</v>
      </c>
      <c r="G122" s="183" t="s">
        <v>147</v>
      </c>
      <c r="H122" s="184">
        <v>7</v>
      </c>
      <c r="I122" s="185"/>
      <c r="J122" s="186">
        <f>ROUND(I122*H122,2)</f>
        <v>0</v>
      </c>
      <c r="K122" s="182" t="s">
        <v>148</v>
      </c>
      <c r="L122" s="41"/>
      <c r="M122" s="187" t="s">
        <v>19</v>
      </c>
      <c r="N122" s="188" t="s">
        <v>44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143</v>
      </c>
      <c r="AT122" s="191" t="s">
        <v>139</v>
      </c>
      <c r="AU122" s="191" t="s">
        <v>82</v>
      </c>
      <c r="AY122" s="19" t="s">
        <v>137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80</v>
      </c>
      <c r="BK122" s="192">
        <f>ROUND(I122*H122,2)</f>
        <v>0</v>
      </c>
      <c r="BL122" s="19" t="s">
        <v>143</v>
      </c>
      <c r="BM122" s="191" t="s">
        <v>1059</v>
      </c>
    </row>
    <row r="123" spans="1:65" s="2" customFormat="1" ht="11.25">
      <c r="A123" s="36"/>
      <c r="B123" s="37"/>
      <c r="C123" s="38"/>
      <c r="D123" s="193" t="s">
        <v>150</v>
      </c>
      <c r="E123" s="38"/>
      <c r="F123" s="194" t="s">
        <v>239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150</v>
      </c>
      <c r="AU123" s="19" t="s">
        <v>82</v>
      </c>
    </row>
    <row r="124" spans="1:65" s="2" customFormat="1" ht="24.2" customHeight="1">
      <c r="A124" s="36"/>
      <c r="B124" s="37"/>
      <c r="C124" s="180" t="s">
        <v>215</v>
      </c>
      <c r="D124" s="180" t="s">
        <v>139</v>
      </c>
      <c r="E124" s="181" t="s">
        <v>746</v>
      </c>
      <c r="F124" s="182" t="s">
        <v>747</v>
      </c>
      <c r="G124" s="183" t="s">
        <v>147</v>
      </c>
      <c r="H124" s="184">
        <v>1</v>
      </c>
      <c r="I124" s="185"/>
      <c r="J124" s="186">
        <f>ROUND(I124*H124,2)</f>
        <v>0</v>
      </c>
      <c r="K124" s="182" t="s">
        <v>148</v>
      </c>
      <c r="L124" s="41"/>
      <c r="M124" s="187" t="s">
        <v>19</v>
      </c>
      <c r="N124" s="188" t="s">
        <v>44</v>
      </c>
      <c r="O124" s="66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143</v>
      </c>
      <c r="AT124" s="191" t="s">
        <v>139</v>
      </c>
      <c r="AU124" s="191" t="s">
        <v>82</v>
      </c>
      <c r="AY124" s="19" t="s">
        <v>137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80</v>
      </c>
      <c r="BK124" s="192">
        <f>ROUND(I124*H124,2)</f>
        <v>0</v>
      </c>
      <c r="BL124" s="19" t="s">
        <v>143</v>
      </c>
      <c r="BM124" s="191" t="s">
        <v>1060</v>
      </c>
    </row>
    <row r="125" spans="1:65" s="2" customFormat="1" ht="11.25">
      <c r="A125" s="36"/>
      <c r="B125" s="37"/>
      <c r="C125" s="38"/>
      <c r="D125" s="193" t="s">
        <v>150</v>
      </c>
      <c r="E125" s="38"/>
      <c r="F125" s="194" t="s">
        <v>749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150</v>
      </c>
      <c r="AU125" s="19" t="s">
        <v>82</v>
      </c>
    </row>
    <row r="126" spans="1:65" s="2" customFormat="1" ht="24.2" customHeight="1">
      <c r="A126" s="36"/>
      <c r="B126" s="37"/>
      <c r="C126" s="180" t="s">
        <v>8</v>
      </c>
      <c r="D126" s="180" t="s">
        <v>139</v>
      </c>
      <c r="E126" s="181" t="s">
        <v>221</v>
      </c>
      <c r="F126" s="182" t="s">
        <v>222</v>
      </c>
      <c r="G126" s="183" t="s">
        <v>147</v>
      </c>
      <c r="H126" s="184">
        <v>60</v>
      </c>
      <c r="I126" s="185"/>
      <c r="J126" s="186">
        <f>ROUND(I126*H126,2)</f>
        <v>0</v>
      </c>
      <c r="K126" s="182" t="s">
        <v>148</v>
      </c>
      <c r="L126" s="41"/>
      <c r="M126" s="187" t="s">
        <v>19</v>
      </c>
      <c r="N126" s="188" t="s">
        <v>44</v>
      </c>
      <c r="O126" s="66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143</v>
      </c>
      <c r="AT126" s="191" t="s">
        <v>139</v>
      </c>
      <c r="AU126" s="191" t="s">
        <v>82</v>
      </c>
      <c r="AY126" s="19" t="s">
        <v>137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80</v>
      </c>
      <c r="BK126" s="192">
        <f>ROUND(I126*H126,2)</f>
        <v>0</v>
      </c>
      <c r="BL126" s="19" t="s">
        <v>143</v>
      </c>
      <c r="BM126" s="191" t="s">
        <v>1061</v>
      </c>
    </row>
    <row r="127" spans="1:65" s="2" customFormat="1" ht="11.25">
      <c r="A127" s="36"/>
      <c r="B127" s="37"/>
      <c r="C127" s="38"/>
      <c r="D127" s="193" t="s">
        <v>150</v>
      </c>
      <c r="E127" s="38"/>
      <c r="F127" s="194" t="s">
        <v>224</v>
      </c>
      <c r="G127" s="38"/>
      <c r="H127" s="38"/>
      <c r="I127" s="195"/>
      <c r="J127" s="38"/>
      <c r="K127" s="38"/>
      <c r="L127" s="41"/>
      <c r="M127" s="196"/>
      <c r="N127" s="19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150</v>
      </c>
      <c r="AU127" s="19" t="s">
        <v>82</v>
      </c>
    </row>
    <row r="128" spans="1:65" s="2" customFormat="1" ht="24.2" customHeight="1">
      <c r="A128" s="36"/>
      <c r="B128" s="37"/>
      <c r="C128" s="180" t="s">
        <v>225</v>
      </c>
      <c r="D128" s="180" t="s">
        <v>139</v>
      </c>
      <c r="E128" s="181" t="s">
        <v>226</v>
      </c>
      <c r="F128" s="182" t="s">
        <v>227</v>
      </c>
      <c r="G128" s="183" t="s">
        <v>147</v>
      </c>
      <c r="H128" s="184">
        <v>7</v>
      </c>
      <c r="I128" s="185"/>
      <c r="J128" s="186">
        <f>ROUND(I128*H128,2)</f>
        <v>0</v>
      </c>
      <c r="K128" s="182" t="s">
        <v>148</v>
      </c>
      <c r="L128" s="41"/>
      <c r="M128" s="187" t="s">
        <v>19</v>
      </c>
      <c r="N128" s="188" t="s">
        <v>44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143</v>
      </c>
      <c r="AT128" s="191" t="s">
        <v>139</v>
      </c>
      <c r="AU128" s="191" t="s">
        <v>82</v>
      </c>
      <c r="AY128" s="19" t="s">
        <v>137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80</v>
      </c>
      <c r="BK128" s="192">
        <f>ROUND(I128*H128,2)</f>
        <v>0</v>
      </c>
      <c r="BL128" s="19" t="s">
        <v>143</v>
      </c>
      <c r="BM128" s="191" t="s">
        <v>1062</v>
      </c>
    </row>
    <row r="129" spans="1:65" s="2" customFormat="1" ht="11.25">
      <c r="A129" s="36"/>
      <c r="B129" s="37"/>
      <c r="C129" s="38"/>
      <c r="D129" s="193" t="s">
        <v>150</v>
      </c>
      <c r="E129" s="38"/>
      <c r="F129" s="194" t="s">
        <v>229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150</v>
      </c>
      <c r="AU129" s="19" t="s">
        <v>82</v>
      </c>
    </row>
    <row r="130" spans="1:65" s="2" customFormat="1" ht="24.2" customHeight="1">
      <c r="A130" s="36"/>
      <c r="B130" s="37"/>
      <c r="C130" s="180" t="s">
        <v>230</v>
      </c>
      <c r="D130" s="180" t="s">
        <v>139</v>
      </c>
      <c r="E130" s="181" t="s">
        <v>740</v>
      </c>
      <c r="F130" s="182" t="s">
        <v>741</v>
      </c>
      <c r="G130" s="183" t="s">
        <v>147</v>
      </c>
      <c r="H130" s="184">
        <v>1</v>
      </c>
      <c r="I130" s="185"/>
      <c r="J130" s="186">
        <f>ROUND(I130*H130,2)</f>
        <v>0</v>
      </c>
      <c r="K130" s="182" t="s">
        <v>148</v>
      </c>
      <c r="L130" s="41"/>
      <c r="M130" s="187" t="s">
        <v>19</v>
      </c>
      <c r="N130" s="188" t="s">
        <v>44</v>
      </c>
      <c r="O130" s="66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143</v>
      </c>
      <c r="AT130" s="191" t="s">
        <v>139</v>
      </c>
      <c r="AU130" s="191" t="s">
        <v>82</v>
      </c>
      <c r="AY130" s="19" t="s">
        <v>137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80</v>
      </c>
      <c r="BK130" s="192">
        <f>ROUND(I130*H130,2)</f>
        <v>0</v>
      </c>
      <c r="BL130" s="19" t="s">
        <v>143</v>
      </c>
      <c r="BM130" s="191" t="s">
        <v>1063</v>
      </c>
    </row>
    <row r="131" spans="1:65" s="2" customFormat="1" ht="11.25">
      <c r="A131" s="36"/>
      <c r="B131" s="37"/>
      <c r="C131" s="38"/>
      <c r="D131" s="193" t="s">
        <v>150</v>
      </c>
      <c r="E131" s="38"/>
      <c r="F131" s="194" t="s">
        <v>743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150</v>
      </c>
      <c r="AU131" s="19" t="s">
        <v>82</v>
      </c>
    </row>
    <row r="132" spans="1:65" s="2" customFormat="1" ht="37.9" customHeight="1">
      <c r="A132" s="36"/>
      <c r="B132" s="37"/>
      <c r="C132" s="180" t="s">
        <v>235</v>
      </c>
      <c r="D132" s="180" t="s">
        <v>139</v>
      </c>
      <c r="E132" s="181" t="s">
        <v>241</v>
      </c>
      <c r="F132" s="182" t="s">
        <v>242</v>
      </c>
      <c r="G132" s="183" t="s">
        <v>189</v>
      </c>
      <c r="H132" s="184">
        <v>1062.54</v>
      </c>
      <c r="I132" s="185"/>
      <c r="J132" s="186">
        <f>ROUND(I132*H132,2)</f>
        <v>0</v>
      </c>
      <c r="K132" s="182" t="s">
        <v>148</v>
      </c>
      <c r="L132" s="41"/>
      <c r="M132" s="187" t="s">
        <v>19</v>
      </c>
      <c r="N132" s="188" t="s">
        <v>44</v>
      </c>
      <c r="O132" s="6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143</v>
      </c>
      <c r="AT132" s="191" t="s">
        <v>139</v>
      </c>
      <c r="AU132" s="191" t="s">
        <v>82</v>
      </c>
      <c r="AY132" s="19" t="s">
        <v>137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80</v>
      </c>
      <c r="BK132" s="192">
        <f>ROUND(I132*H132,2)</f>
        <v>0</v>
      </c>
      <c r="BL132" s="19" t="s">
        <v>143</v>
      </c>
      <c r="BM132" s="191" t="s">
        <v>1064</v>
      </c>
    </row>
    <row r="133" spans="1:65" s="2" customFormat="1" ht="11.25">
      <c r="A133" s="36"/>
      <c r="B133" s="37"/>
      <c r="C133" s="38"/>
      <c r="D133" s="193" t="s">
        <v>150</v>
      </c>
      <c r="E133" s="38"/>
      <c r="F133" s="194" t="s">
        <v>244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150</v>
      </c>
      <c r="AU133" s="19" t="s">
        <v>82</v>
      </c>
    </row>
    <row r="134" spans="1:65" s="13" customFormat="1" ht="11.25">
      <c r="B134" s="198"/>
      <c r="C134" s="199"/>
      <c r="D134" s="200" t="s">
        <v>191</v>
      </c>
      <c r="E134" s="201" t="s">
        <v>19</v>
      </c>
      <c r="F134" s="202" t="s">
        <v>1065</v>
      </c>
      <c r="G134" s="199"/>
      <c r="H134" s="203">
        <v>1062.54</v>
      </c>
      <c r="I134" s="204"/>
      <c r="J134" s="199"/>
      <c r="K134" s="199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191</v>
      </c>
      <c r="AU134" s="209" t="s">
        <v>82</v>
      </c>
      <c r="AV134" s="13" t="s">
        <v>82</v>
      </c>
      <c r="AW134" s="13" t="s">
        <v>35</v>
      </c>
      <c r="AX134" s="13" t="s">
        <v>80</v>
      </c>
      <c r="AY134" s="209" t="s">
        <v>137</v>
      </c>
    </row>
    <row r="135" spans="1:65" s="2" customFormat="1" ht="37.9" customHeight="1">
      <c r="A135" s="36"/>
      <c r="B135" s="37"/>
      <c r="C135" s="180" t="s">
        <v>240</v>
      </c>
      <c r="D135" s="180" t="s">
        <v>139</v>
      </c>
      <c r="E135" s="181" t="s">
        <v>247</v>
      </c>
      <c r="F135" s="182" t="s">
        <v>248</v>
      </c>
      <c r="G135" s="183" t="s">
        <v>189</v>
      </c>
      <c r="H135" s="184">
        <v>7437.78</v>
      </c>
      <c r="I135" s="185"/>
      <c r="J135" s="186">
        <f>ROUND(I135*H135,2)</f>
        <v>0</v>
      </c>
      <c r="K135" s="182" t="s">
        <v>148</v>
      </c>
      <c r="L135" s="41"/>
      <c r="M135" s="187" t="s">
        <v>19</v>
      </c>
      <c r="N135" s="188" t="s">
        <v>44</v>
      </c>
      <c r="O135" s="6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143</v>
      </c>
      <c r="AT135" s="191" t="s">
        <v>139</v>
      </c>
      <c r="AU135" s="191" t="s">
        <v>82</v>
      </c>
      <c r="AY135" s="19" t="s">
        <v>137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80</v>
      </c>
      <c r="BK135" s="192">
        <f>ROUND(I135*H135,2)</f>
        <v>0</v>
      </c>
      <c r="BL135" s="19" t="s">
        <v>143</v>
      </c>
      <c r="BM135" s="191" t="s">
        <v>1066</v>
      </c>
    </row>
    <row r="136" spans="1:65" s="2" customFormat="1" ht="11.25">
      <c r="A136" s="36"/>
      <c r="B136" s="37"/>
      <c r="C136" s="38"/>
      <c r="D136" s="193" t="s">
        <v>150</v>
      </c>
      <c r="E136" s="38"/>
      <c r="F136" s="194" t="s">
        <v>250</v>
      </c>
      <c r="G136" s="38"/>
      <c r="H136" s="38"/>
      <c r="I136" s="195"/>
      <c r="J136" s="38"/>
      <c r="K136" s="38"/>
      <c r="L136" s="41"/>
      <c r="M136" s="196"/>
      <c r="N136" s="197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150</v>
      </c>
      <c r="AU136" s="19" t="s">
        <v>82</v>
      </c>
    </row>
    <row r="137" spans="1:65" s="13" customFormat="1" ht="11.25">
      <c r="B137" s="198"/>
      <c r="C137" s="199"/>
      <c r="D137" s="200" t="s">
        <v>191</v>
      </c>
      <c r="E137" s="201" t="s">
        <v>19</v>
      </c>
      <c r="F137" s="202" t="s">
        <v>1067</v>
      </c>
      <c r="G137" s="199"/>
      <c r="H137" s="203">
        <v>7437.78</v>
      </c>
      <c r="I137" s="204"/>
      <c r="J137" s="199"/>
      <c r="K137" s="199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191</v>
      </c>
      <c r="AU137" s="209" t="s">
        <v>82</v>
      </c>
      <c r="AV137" s="13" t="s">
        <v>82</v>
      </c>
      <c r="AW137" s="13" t="s">
        <v>35</v>
      </c>
      <c r="AX137" s="13" t="s">
        <v>80</v>
      </c>
      <c r="AY137" s="209" t="s">
        <v>137</v>
      </c>
    </row>
    <row r="138" spans="1:65" s="2" customFormat="1" ht="24.2" customHeight="1">
      <c r="A138" s="36"/>
      <c r="B138" s="37"/>
      <c r="C138" s="180" t="s">
        <v>246</v>
      </c>
      <c r="D138" s="180" t="s">
        <v>139</v>
      </c>
      <c r="E138" s="181" t="s">
        <v>252</v>
      </c>
      <c r="F138" s="182" t="s">
        <v>253</v>
      </c>
      <c r="G138" s="183" t="s">
        <v>189</v>
      </c>
      <c r="H138" s="184">
        <v>1062.54</v>
      </c>
      <c r="I138" s="185"/>
      <c r="J138" s="186">
        <f>ROUND(I138*H138,2)</f>
        <v>0</v>
      </c>
      <c r="K138" s="182" t="s">
        <v>148</v>
      </c>
      <c r="L138" s="41"/>
      <c r="M138" s="187" t="s">
        <v>19</v>
      </c>
      <c r="N138" s="188" t="s">
        <v>44</v>
      </c>
      <c r="O138" s="66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143</v>
      </c>
      <c r="AT138" s="191" t="s">
        <v>139</v>
      </c>
      <c r="AU138" s="191" t="s">
        <v>82</v>
      </c>
      <c r="AY138" s="19" t="s">
        <v>137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80</v>
      </c>
      <c r="BK138" s="192">
        <f>ROUND(I138*H138,2)</f>
        <v>0</v>
      </c>
      <c r="BL138" s="19" t="s">
        <v>143</v>
      </c>
      <c r="BM138" s="191" t="s">
        <v>1068</v>
      </c>
    </row>
    <row r="139" spans="1:65" s="2" customFormat="1" ht="11.25">
      <c r="A139" s="36"/>
      <c r="B139" s="37"/>
      <c r="C139" s="38"/>
      <c r="D139" s="193" t="s">
        <v>150</v>
      </c>
      <c r="E139" s="38"/>
      <c r="F139" s="194" t="s">
        <v>255</v>
      </c>
      <c r="G139" s="38"/>
      <c r="H139" s="38"/>
      <c r="I139" s="195"/>
      <c r="J139" s="38"/>
      <c r="K139" s="38"/>
      <c r="L139" s="41"/>
      <c r="M139" s="196"/>
      <c r="N139" s="197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150</v>
      </c>
      <c r="AU139" s="19" t="s">
        <v>82</v>
      </c>
    </row>
    <row r="140" spans="1:65" s="2" customFormat="1" ht="24.2" customHeight="1">
      <c r="A140" s="36"/>
      <c r="B140" s="37"/>
      <c r="C140" s="180" t="s">
        <v>7</v>
      </c>
      <c r="D140" s="180" t="s">
        <v>139</v>
      </c>
      <c r="E140" s="181" t="s">
        <v>262</v>
      </c>
      <c r="F140" s="182" t="s">
        <v>263</v>
      </c>
      <c r="G140" s="183" t="s">
        <v>142</v>
      </c>
      <c r="H140" s="184">
        <v>6554.6</v>
      </c>
      <c r="I140" s="185"/>
      <c r="J140" s="186">
        <f>ROUND(I140*H140,2)</f>
        <v>0</v>
      </c>
      <c r="K140" s="182" t="s">
        <v>148</v>
      </c>
      <c r="L140" s="41"/>
      <c r="M140" s="187" t="s">
        <v>19</v>
      </c>
      <c r="N140" s="188" t="s">
        <v>44</v>
      </c>
      <c r="O140" s="66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143</v>
      </c>
      <c r="AT140" s="191" t="s">
        <v>139</v>
      </c>
      <c r="AU140" s="191" t="s">
        <v>82</v>
      </c>
      <c r="AY140" s="19" t="s">
        <v>137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80</v>
      </c>
      <c r="BK140" s="192">
        <f>ROUND(I140*H140,2)</f>
        <v>0</v>
      </c>
      <c r="BL140" s="19" t="s">
        <v>143</v>
      </c>
      <c r="BM140" s="191" t="s">
        <v>1069</v>
      </c>
    </row>
    <row r="141" spans="1:65" s="2" customFormat="1" ht="11.25">
      <c r="A141" s="36"/>
      <c r="B141" s="37"/>
      <c r="C141" s="38"/>
      <c r="D141" s="193" t="s">
        <v>150</v>
      </c>
      <c r="E141" s="38"/>
      <c r="F141" s="194" t="s">
        <v>265</v>
      </c>
      <c r="G141" s="38"/>
      <c r="H141" s="38"/>
      <c r="I141" s="195"/>
      <c r="J141" s="38"/>
      <c r="K141" s="38"/>
      <c r="L141" s="41"/>
      <c r="M141" s="196"/>
      <c r="N141" s="197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150</v>
      </c>
      <c r="AU141" s="19" t="s">
        <v>82</v>
      </c>
    </row>
    <row r="142" spans="1:65" s="13" customFormat="1" ht="11.25">
      <c r="B142" s="198"/>
      <c r="C142" s="199"/>
      <c r="D142" s="200" t="s">
        <v>191</v>
      </c>
      <c r="E142" s="201" t="s">
        <v>19</v>
      </c>
      <c r="F142" s="202" t="s">
        <v>1070</v>
      </c>
      <c r="G142" s="199"/>
      <c r="H142" s="203">
        <v>505</v>
      </c>
      <c r="I142" s="204"/>
      <c r="J142" s="199"/>
      <c r="K142" s="199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191</v>
      </c>
      <c r="AU142" s="209" t="s">
        <v>82</v>
      </c>
      <c r="AV142" s="13" t="s">
        <v>82</v>
      </c>
      <c r="AW142" s="13" t="s">
        <v>35</v>
      </c>
      <c r="AX142" s="13" t="s">
        <v>73</v>
      </c>
      <c r="AY142" s="209" t="s">
        <v>137</v>
      </c>
    </row>
    <row r="143" spans="1:65" s="13" customFormat="1" ht="11.25">
      <c r="B143" s="198"/>
      <c r="C143" s="199"/>
      <c r="D143" s="200" t="s">
        <v>191</v>
      </c>
      <c r="E143" s="201" t="s">
        <v>19</v>
      </c>
      <c r="F143" s="202" t="s">
        <v>1071</v>
      </c>
      <c r="G143" s="199"/>
      <c r="H143" s="203">
        <v>28.6</v>
      </c>
      <c r="I143" s="204"/>
      <c r="J143" s="199"/>
      <c r="K143" s="199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191</v>
      </c>
      <c r="AU143" s="209" t="s">
        <v>82</v>
      </c>
      <c r="AV143" s="13" t="s">
        <v>82</v>
      </c>
      <c r="AW143" s="13" t="s">
        <v>35</v>
      </c>
      <c r="AX143" s="13" t="s">
        <v>73</v>
      </c>
      <c r="AY143" s="209" t="s">
        <v>137</v>
      </c>
    </row>
    <row r="144" spans="1:65" s="13" customFormat="1" ht="11.25">
      <c r="B144" s="198"/>
      <c r="C144" s="199"/>
      <c r="D144" s="200" t="s">
        <v>191</v>
      </c>
      <c r="E144" s="201" t="s">
        <v>19</v>
      </c>
      <c r="F144" s="202" t="s">
        <v>1072</v>
      </c>
      <c r="G144" s="199"/>
      <c r="H144" s="203">
        <v>6021</v>
      </c>
      <c r="I144" s="204"/>
      <c r="J144" s="199"/>
      <c r="K144" s="199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191</v>
      </c>
      <c r="AU144" s="209" t="s">
        <v>82</v>
      </c>
      <c r="AV144" s="13" t="s">
        <v>82</v>
      </c>
      <c r="AW144" s="13" t="s">
        <v>35</v>
      </c>
      <c r="AX144" s="13" t="s">
        <v>73</v>
      </c>
      <c r="AY144" s="209" t="s">
        <v>137</v>
      </c>
    </row>
    <row r="145" spans="1:65" s="14" customFormat="1" ht="11.25">
      <c r="B145" s="210"/>
      <c r="C145" s="211"/>
      <c r="D145" s="200" t="s">
        <v>191</v>
      </c>
      <c r="E145" s="212" t="s">
        <v>19</v>
      </c>
      <c r="F145" s="213" t="s">
        <v>193</v>
      </c>
      <c r="G145" s="211"/>
      <c r="H145" s="214">
        <v>6554.6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191</v>
      </c>
      <c r="AU145" s="220" t="s">
        <v>82</v>
      </c>
      <c r="AV145" s="14" t="s">
        <v>143</v>
      </c>
      <c r="AW145" s="14" t="s">
        <v>35</v>
      </c>
      <c r="AX145" s="14" t="s">
        <v>80</v>
      </c>
      <c r="AY145" s="220" t="s">
        <v>137</v>
      </c>
    </row>
    <row r="146" spans="1:65" s="2" customFormat="1" ht="16.5" customHeight="1">
      <c r="A146" s="36"/>
      <c r="B146" s="37"/>
      <c r="C146" s="221" t="s">
        <v>256</v>
      </c>
      <c r="D146" s="221" t="s">
        <v>269</v>
      </c>
      <c r="E146" s="222" t="s">
        <v>270</v>
      </c>
      <c r="F146" s="223" t="s">
        <v>271</v>
      </c>
      <c r="G146" s="224" t="s">
        <v>272</v>
      </c>
      <c r="H146" s="225">
        <v>163.86500000000001</v>
      </c>
      <c r="I146" s="226"/>
      <c r="J146" s="227">
        <f>ROUND(I146*H146,2)</f>
        <v>0</v>
      </c>
      <c r="K146" s="223" t="s">
        <v>148</v>
      </c>
      <c r="L146" s="228"/>
      <c r="M146" s="229" t="s">
        <v>19</v>
      </c>
      <c r="N146" s="230" t="s">
        <v>44</v>
      </c>
      <c r="O146" s="66"/>
      <c r="P146" s="189">
        <f>O146*H146</f>
        <v>0</v>
      </c>
      <c r="Q146" s="189">
        <v>1E-3</v>
      </c>
      <c r="R146" s="189">
        <f>Q146*H146</f>
        <v>0.16386500000000001</v>
      </c>
      <c r="S146" s="189">
        <v>0</v>
      </c>
      <c r="T146" s="19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174</v>
      </c>
      <c r="AT146" s="191" t="s">
        <v>269</v>
      </c>
      <c r="AU146" s="191" t="s">
        <v>82</v>
      </c>
      <c r="AY146" s="19" t="s">
        <v>137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80</v>
      </c>
      <c r="BK146" s="192">
        <f>ROUND(I146*H146,2)</f>
        <v>0</v>
      </c>
      <c r="BL146" s="19" t="s">
        <v>143</v>
      </c>
      <c r="BM146" s="191" t="s">
        <v>1073</v>
      </c>
    </row>
    <row r="147" spans="1:65" s="13" customFormat="1" ht="11.25">
      <c r="B147" s="198"/>
      <c r="C147" s="199"/>
      <c r="D147" s="200" t="s">
        <v>191</v>
      </c>
      <c r="E147" s="201" t="s">
        <v>19</v>
      </c>
      <c r="F147" s="202" t="s">
        <v>1074</v>
      </c>
      <c r="G147" s="199"/>
      <c r="H147" s="203">
        <v>163.86500000000001</v>
      </c>
      <c r="I147" s="204"/>
      <c r="J147" s="199"/>
      <c r="K147" s="199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191</v>
      </c>
      <c r="AU147" s="209" t="s">
        <v>82</v>
      </c>
      <c r="AV147" s="13" t="s">
        <v>82</v>
      </c>
      <c r="AW147" s="13" t="s">
        <v>35</v>
      </c>
      <c r="AX147" s="13" t="s">
        <v>73</v>
      </c>
      <c r="AY147" s="209" t="s">
        <v>137</v>
      </c>
    </row>
    <row r="148" spans="1:65" s="14" customFormat="1" ht="11.25">
      <c r="B148" s="210"/>
      <c r="C148" s="211"/>
      <c r="D148" s="200" t="s">
        <v>191</v>
      </c>
      <c r="E148" s="212" t="s">
        <v>19</v>
      </c>
      <c r="F148" s="213" t="s">
        <v>193</v>
      </c>
      <c r="G148" s="211"/>
      <c r="H148" s="214">
        <v>163.86500000000001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191</v>
      </c>
      <c r="AU148" s="220" t="s">
        <v>82</v>
      </c>
      <c r="AV148" s="14" t="s">
        <v>143</v>
      </c>
      <c r="AW148" s="14" t="s">
        <v>35</v>
      </c>
      <c r="AX148" s="14" t="s">
        <v>80</v>
      </c>
      <c r="AY148" s="220" t="s">
        <v>137</v>
      </c>
    </row>
    <row r="149" spans="1:65" s="2" customFormat="1" ht="21.75" customHeight="1">
      <c r="A149" s="36"/>
      <c r="B149" s="37"/>
      <c r="C149" s="180" t="s">
        <v>261</v>
      </c>
      <c r="D149" s="180" t="s">
        <v>139</v>
      </c>
      <c r="E149" s="181" t="s">
        <v>276</v>
      </c>
      <c r="F149" s="182" t="s">
        <v>277</v>
      </c>
      <c r="G149" s="183" t="s">
        <v>142</v>
      </c>
      <c r="H149" s="184">
        <v>3271.3</v>
      </c>
      <c r="I149" s="185"/>
      <c r="J149" s="186">
        <f>ROUND(I149*H149,2)</f>
        <v>0</v>
      </c>
      <c r="K149" s="182" t="s">
        <v>148</v>
      </c>
      <c r="L149" s="41"/>
      <c r="M149" s="187" t="s">
        <v>19</v>
      </c>
      <c r="N149" s="188" t="s">
        <v>44</v>
      </c>
      <c r="O149" s="66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143</v>
      </c>
      <c r="AT149" s="191" t="s">
        <v>139</v>
      </c>
      <c r="AU149" s="191" t="s">
        <v>82</v>
      </c>
      <c r="AY149" s="19" t="s">
        <v>137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80</v>
      </c>
      <c r="BK149" s="192">
        <f>ROUND(I149*H149,2)</f>
        <v>0</v>
      </c>
      <c r="BL149" s="19" t="s">
        <v>143</v>
      </c>
      <c r="BM149" s="191" t="s">
        <v>1075</v>
      </c>
    </row>
    <row r="150" spans="1:65" s="2" customFormat="1" ht="11.25">
      <c r="A150" s="36"/>
      <c r="B150" s="37"/>
      <c r="C150" s="38"/>
      <c r="D150" s="193" t="s">
        <v>150</v>
      </c>
      <c r="E150" s="38"/>
      <c r="F150" s="194" t="s">
        <v>279</v>
      </c>
      <c r="G150" s="38"/>
      <c r="H150" s="38"/>
      <c r="I150" s="195"/>
      <c r="J150" s="38"/>
      <c r="K150" s="38"/>
      <c r="L150" s="41"/>
      <c r="M150" s="196"/>
      <c r="N150" s="197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150</v>
      </c>
      <c r="AU150" s="19" t="s">
        <v>82</v>
      </c>
    </row>
    <row r="151" spans="1:65" s="13" customFormat="1" ht="11.25">
      <c r="B151" s="198"/>
      <c r="C151" s="199"/>
      <c r="D151" s="200" t="s">
        <v>191</v>
      </c>
      <c r="E151" s="201" t="s">
        <v>19</v>
      </c>
      <c r="F151" s="202" t="s">
        <v>1076</v>
      </c>
      <c r="G151" s="199"/>
      <c r="H151" s="203">
        <v>3049.3</v>
      </c>
      <c r="I151" s="204"/>
      <c r="J151" s="199"/>
      <c r="K151" s="199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191</v>
      </c>
      <c r="AU151" s="209" t="s">
        <v>82</v>
      </c>
      <c r="AV151" s="13" t="s">
        <v>82</v>
      </c>
      <c r="AW151" s="13" t="s">
        <v>35</v>
      </c>
      <c r="AX151" s="13" t="s">
        <v>73</v>
      </c>
      <c r="AY151" s="209" t="s">
        <v>137</v>
      </c>
    </row>
    <row r="152" spans="1:65" s="13" customFormat="1" ht="11.25">
      <c r="B152" s="198"/>
      <c r="C152" s="199"/>
      <c r="D152" s="200" t="s">
        <v>191</v>
      </c>
      <c r="E152" s="201" t="s">
        <v>19</v>
      </c>
      <c r="F152" s="202" t="s">
        <v>1077</v>
      </c>
      <c r="G152" s="199"/>
      <c r="H152" s="203">
        <v>120</v>
      </c>
      <c r="I152" s="204"/>
      <c r="J152" s="199"/>
      <c r="K152" s="199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191</v>
      </c>
      <c r="AU152" s="209" t="s">
        <v>82</v>
      </c>
      <c r="AV152" s="13" t="s">
        <v>82</v>
      </c>
      <c r="AW152" s="13" t="s">
        <v>35</v>
      </c>
      <c r="AX152" s="13" t="s">
        <v>73</v>
      </c>
      <c r="AY152" s="209" t="s">
        <v>137</v>
      </c>
    </row>
    <row r="153" spans="1:65" s="13" customFormat="1" ht="11.25">
      <c r="B153" s="198"/>
      <c r="C153" s="199"/>
      <c r="D153" s="200" t="s">
        <v>191</v>
      </c>
      <c r="E153" s="201" t="s">
        <v>19</v>
      </c>
      <c r="F153" s="202" t="s">
        <v>1078</v>
      </c>
      <c r="G153" s="199"/>
      <c r="H153" s="203">
        <v>102</v>
      </c>
      <c r="I153" s="204"/>
      <c r="J153" s="199"/>
      <c r="K153" s="199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191</v>
      </c>
      <c r="AU153" s="209" t="s">
        <v>82</v>
      </c>
      <c r="AV153" s="13" t="s">
        <v>82</v>
      </c>
      <c r="AW153" s="13" t="s">
        <v>35</v>
      </c>
      <c r="AX153" s="13" t="s">
        <v>73</v>
      </c>
      <c r="AY153" s="209" t="s">
        <v>137</v>
      </c>
    </row>
    <row r="154" spans="1:65" s="14" customFormat="1" ht="11.25">
      <c r="B154" s="210"/>
      <c r="C154" s="211"/>
      <c r="D154" s="200" t="s">
        <v>191</v>
      </c>
      <c r="E154" s="212" t="s">
        <v>19</v>
      </c>
      <c r="F154" s="213" t="s">
        <v>193</v>
      </c>
      <c r="G154" s="211"/>
      <c r="H154" s="214">
        <v>3271.3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191</v>
      </c>
      <c r="AU154" s="220" t="s">
        <v>82</v>
      </c>
      <c r="AV154" s="14" t="s">
        <v>143</v>
      </c>
      <c r="AW154" s="14" t="s">
        <v>35</v>
      </c>
      <c r="AX154" s="14" t="s">
        <v>80</v>
      </c>
      <c r="AY154" s="220" t="s">
        <v>137</v>
      </c>
    </row>
    <row r="155" spans="1:65" s="2" customFormat="1" ht="24.2" customHeight="1">
      <c r="A155" s="36"/>
      <c r="B155" s="37"/>
      <c r="C155" s="180" t="s">
        <v>268</v>
      </c>
      <c r="D155" s="180" t="s">
        <v>139</v>
      </c>
      <c r="E155" s="181" t="s">
        <v>284</v>
      </c>
      <c r="F155" s="182" t="s">
        <v>285</v>
      </c>
      <c r="G155" s="183" t="s">
        <v>142</v>
      </c>
      <c r="H155" s="184">
        <v>28.6</v>
      </c>
      <c r="I155" s="185"/>
      <c r="J155" s="186">
        <f>ROUND(I155*H155,2)</f>
        <v>0</v>
      </c>
      <c r="K155" s="182" t="s">
        <v>148</v>
      </c>
      <c r="L155" s="41"/>
      <c r="M155" s="187" t="s">
        <v>19</v>
      </c>
      <c r="N155" s="188" t="s">
        <v>44</v>
      </c>
      <c r="O155" s="66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143</v>
      </c>
      <c r="AT155" s="191" t="s">
        <v>139</v>
      </c>
      <c r="AU155" s="191" t="s">
        <v>82</v>
      </c>
      <c r="AY155" s="19" t="s">
        <v>137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80</v>
      </c>
      <c r="BK155" s="192">
        <f>ROUND(I155*H155,2)</f>
        <v>0</v>
      </c>
      <c r="BL155" s="19" t="s">
        <v>143</v>
      </c>
      <c r="BM155" s="191" t="s">
        <v>1079</v>
      </c>
    </row>
    <row r="156" spans="1:65" s="2" customFormat="1" ht="11.25">
      <c r="A156" s="36"/>
      <c r="B156" s="37"/>
      <c r="C156" s="38"/>
      <c r="D156" s="193" t="s">
        <v>150</v>
      </c>
      <c r="E156" s="38"/>
      <c r="F156" s="194" t="s">
        <v>287</v>
      </c>
      <c r="G156" s="38"/>
      <c r="H156" s="38"/>
      <c r="I156" s="195"/>
      <c r="J156" s="38"/>
      <c r="K156" s="38"/>
      <c r="L156" s="41"/>
      <c r="M156" s="196"/>
      <c r="N156" s="197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150</v>
      </c>
      <c r="AU156" s="19" t="s">
        <v>82</v>
      </c>
    </row>
    <row r="157" spans="1:65" s="2" customFormat="1" ht="24.2" customHeight="1">
      <c r="A157" s="36"/>
      <c r="B157" s="37"/>
      <c r="C157" s="180" t="s">
        <v>275</v>
      </c>
      <c r="D157" s="180" t="s">
        <v>139</v>
      </c>
      <c r="E157" s="181" t="s">
        <v>289</v>
      </c>
      <c r="F157" s="182" t="s">
        <v>290</v>
      </c>
      <c r="G157" s="183" t="s">
        <v>142</v>
      </c>
      <c r="H157" s="184">
        <v>505</v>
      </c>
      <c r="I157" s="185"/>
      <c r="J157" s="186">
        <f>ROUND(I157*H157,2)</f>
        <v>0</v>
      </c>
      <c r="K157" s="182" t="s">
        <v>148</v>
      </c>
      <c r="L157" s="41"/>
      <c r="M157" s="187" t="s">
        <v>19</v>
      </c>
      <c r="N157" s="188" t="s">
        <v>44</v>
      </c>
      <c r="O157" s="66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143</v>
      </c>
      <c r="AT157" s="191" t="s">
        <v>139</v>
      </c>
      <c r="AU157" s="191" t="s">
        <v>82</v>
      </c>
      <c r="AY157" s="19" t="s">
        <v>137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9" t="s">
        <v>80</v>
      </c>
      <c r="BK157" s="192">
        <f>ROUND(I157*H157,2)</f>
        <v>0</v>
      </c>
      <c r="BL157" s="19" t="s">
        <v>143</v>
      </c>
      <c r="BM157" s="191" t="s">
        <v>1080</v>
      </c>
    </row>
    <row r="158" spans="1:65" s="2" customFormat="1" ht="11.25">
      <c r="A158" s="36"/>
      <c r="B158" s="37"/>
      <c r="C158" s="38"/>
      <c r="D158" s="193" t="s">
        <v>150</v>
      </c>
      <c r="E158" s="38"/>
      <c r="F158" s="194" t="s">
        <v>292</v>
      </c>
      <c r="G158" s="38"/>
      <c r="H158" s="38"/>
      <c r="I158" s="195"/>
      <c r="J158" s="38"/>
      <c r="K158" s="38"/>
      <c r="L158" s="41"/>
      <c r="M158" s="196"/>
      <c r="N158" s="197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150</v>
      </c>
      <c r="AU158" s="19" t="s">
        <v>82</v>
      </c>
    </row>
    <row r="159" spans="1:65" s="2" customFormat="1" ht="21.75" customHeight="1">
      <c r="A159" s="36"/>
      <c r="B159" s="37"/>
      <c r="C159" s="180" t="s">
        <v>283</v>
      </c>
      <c r="D159" s="180" t="s">
        <v>139</v>
      </c>
      <c r="E159" s="181" t="s">
        <v>294</v>
      </c>
      <c r="F159" s="182" t="s">
        <v>295</v>
      </c>
      <c r="G159" s="183" t="s">
        <v>171</v>
      </c>
      <c r="H159" s="184">
        <v>735</v>
      </c>
      <c r="I159" s="185"/>
      <c r="J159" s="186">
        <f>ROUND(I159*H159,2)</f>
        <v>0</v>
      </c>
      <c r="K159" s="182" t="s">
        <v>148</v>
      </c>
      <c r="L159" s="41"/>
      <c r="M159" s="187" t="s">
        <v>19</v>
      </c>
      <c r="N159" s="188" t="s">
        <v>44</v>
      </c>
      <c r="O159" s="66"/>
      <c r="P159" s="189">
        <f>O159*H159</f>
        <v>0</v>
      </c>
      <c r="Q159" s="189">
        <v>1.125E-2</v>
      </c>
      <c r="R159" s="189">
        <f>Q159*H159</f>
        <v>8.2687499999999989</v>
      </c>
      <c r="S159" s="189">
        <v>0</v>
      </c>
      <c r="T159" s="19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143</v>
      </c>
      <c r="AT159" s="191" t="s">
        <v>139</v>
      </c>
      <c r="AU159" s="191" t="s">
        <v>82</v>
      </c>
      <c r="AY159" s="19" t="s">
        <v>137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80</v>
      </c>
      <c r="BK159" s="192">
        <f>ROUND(I159*H159,2)</f>
        <v>0</v>
      </c>
      <c r="BL159" s="19" t="s">
        <v>143</v>
      </c>
      <c r="BM159" s="191" t="s">
        <v>1081</v>
      </c>
    </row>
    <row r="160" spans="1:65" s="2" customFormat="1" ht="11.25">
      <c r="A160" s="36"/>
      <c r="B160" s="37"/>
      <c r="C160" s="38"/>
      <c r="D160" s="193" t="s">
        <v>150</v>
      </c>
      <c r="E160" s="38"/>
      <c r="F160" s="194" t="s">
        <v>297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150</v>
      </c>
      <c r="AU160" s="19" t="s">
        <v>82</v>
      </c>
    </row>
    <row r="161" spans="1:65" s="2" customFormat="1" ht="24.2" customHeight="1">
      <c r="A161" s="36"/>
      <c r="B161" s="37"/>
      <c r="C161" s="180" t="s">
        <v>288</v>
      </c>
      <c r="D161" s="180" t="s">
        <v>139</v>
      </c>
      <c r="E161" s="181" t="s">
        <v>299</v>
      </c>
      <c r="F161" s="182" t="s">
        <v>300</v>
      </c>
      <c r="G161" s="183" t="s">
        <v>171</v>
      </c>
      <c r="H161" s="184">
        <v>735</v>
      </c>
      <c r="I161" s="185"/>
      <c r="J161" s="186">
        <f>ROUND(I161*H161,2)</f>
        <v>0</v>
      </c>
      <c r="K161" s="182" t="s">
        <v>148</v>
      </c>
      <c r="L161" s="41"/>
      <c r="M161" s="187" t="s">
        <v>19</v>
      </c>
      <c r="N161" s="188" t="s">
        <v>44</v>
      </c>
      <c r="O161" s="66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143</v>
      </c>
      <c r="AT161" s="191" t="s">
        <v>139</v>
      </c>
      <c r="AU161" s="191" t="s">
        <v>82</v>
      </c>
      <c r="AY161" s="19" t="s">
        <v>137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9" t="s">
        <v>80</v>
      </c>
      <c r="BK161" s="192">
        <f>ROUND(I161*H161,2)</f>
        <v>0</v>
      </c>
      <c r="BL161" s="19" t="s">
        <v>143</v>
      </c>
      <c r="BM161" s="191" t="s">
        <v>1082</v>
      </c>
    </row>
    <row r="162" spans="1:65" s="2" customFormat="1" ht="11.25">
      <c r="A162" s="36"/>
      <c r="B162" s="37"/>
      <c r="C162" s="38"/>
      <c r="D162" s="193" t="s">
        <v>150</v>
      </c>
      <c r="E162" s="38"/>
      <c r="F162" s="194" t="s">
        <v>302</v>
      </c>
      <c r="G162" s="38"/>
      <c r="H162" s="38"/>
      <c r="I162" s="195"/>
      <c r="J162" s="38"/>
      <c r="K162" s="38"/>
      <c r="L162" s="41"/>
      <c r="M162" s="196"/>
      <c r="N162" s="197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150</v>
      </c>
      <c r="AU162" s="19" t="s">
        <v>82</v>
      </c>
    </row>
    <row r="163" spans="1:65" s="12" customFormat="1" ht="22.9" customHeight="1">
      <c r="B163" s="164"/>
      <c r="C163" s="165"/>
      <c r="D163" s="166" t="s">
        <v>72</v>
      </c>
      <c r="E163" s="178" t="s">
        <v>82</v>
      </c>
      <c r="F163" s="178" t="s">
        <v>303</v>
      </c>
      <c r="G163" s="165"/>
      <c r="H163" s="165"/>
      <c r="I163" s="168"/>
      <c r="J163" s="179">
        <f>BK163</f>
        <v>0</v>
      </c>
      <c r="K163" s="165"/>
      <c r="L163" s="170"/>
      <c r="M163" s="171"/>
      <c r="N163" s="172"/>
      <c r="O163" s="172"/>
      <c r="P163" s="173">
        <f>SUM(P164:P183)</f>
        <v>0</v>
      </c>
      <c r="Q163" s="172"/>
      <c r="R163" s="173">
        <f>SUM(R164:R183)</f>
        <v>235.93463199999999</v>
      </c>
      <c r="S163" s="172"/>
      <c r="T163" s="174">
        <f>SUM(T164:T183)</f>
        <v>0</v>
      </c>
      <c r="AR163" s="175" t="s">
        <v>80</v>
      </c>
      <c r="AT163" s="176" t="s">
        <v>72</v>
      </c>
      <c r="AU163" s="176" t="s">
        <v>80</v>
      </c>
      <c r="AY163" s="175" t="s">
        <v>137</v>
      </c>
      <c r="BK163" s="177">
        <f>SUM(BK164:BK183)</f>
        <v>0</v>
      </c>
    </row>
    <row r="164" spans="1:65" s="2" customFormat="1" ht="24.2" customHeight="1">
      <c r="A164" s="36"/>
      <c r="B164" s="37"/>
      <c r="C164" s="180" t="s">
        <v>293</v>
      </c>
      <c r="D164" s="180" t="s">
        <v>139</v>
      </c>
      <c r="E164" s="181" t="s">
        <v>305</v>
      </c>
      <c r="F164" s="182" t="s">
        <v>306</v>
      </c>
      <c r="G164" s="183" t="s">
        <v>189</v>
      </c>
      <c r="H164" s="184">
        <v>24</v>
      </c>
      <c r="I164" s="185"/>
      <c r="J164" s="186">
        <f>ROUND(I164*H164,2)</f>
        <v>0</v>
      </c>
      <c r="K164" s="182" t="s">
        <v>148</v>
      </c>
      <c r="L164" s="41"/>
      <c r="M164" s="187" t="s">
        <v>19</v>
      </c>
      <c r="N164" s="188" t="s">
        <v>44</v>
      </c>
      <c r="O164" s="66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143</v>
      </c>
      <c r="AT164" s="191" t="s">
        <v>139</v>
      </c>
      <c r="AU164" s="191" t="s">
        <v>82</v>
      </c>
      <c r="AY164" s="19" t="s">
        <v>137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80</v>
      </c>
      <c r="BK164" s="192">
        <f>ROUND(I164*H164,2)</f>
        <v>0</v>
      </c>
      <c r="BL164" s="19" t="s">
        <v>143</v>
      </c>
      <c r="BM164" s="191" t="s">
        <v>1083</v>
      </c>
    </row>
    <row r="165" spans="1:65" s="2" customFormat="1" ht="11.25">
      <c r="A165" s="36"/>
      <c r="B165" s="37"/>
      <c r="C165" s="38"/>
      <c r="D165" s="193" t="s">
        <v>150</v>
      </c>
      <c r="E165" s="38"/>
      <c r="F165" s="194" t="s">
        <v>308</v>
      </c>
      <c r="G165" s="38"/>
      <c r="H165" s="38"/>
      <c r="I165" s="195"/>
      <c r="J165" s="38"/>
      <c r="K165" s="38"/>
      <c r="L165" s="41"/>
      <c r="M165" s="196"/>
      <c r="N165" s="197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150</v>
      </c>
      <c r="AU165" s="19" t="s">
        <v>82</v>
      </c>
    </row>
    <row r="166" spans="1:65" s="13" customFormat="1" ht="11.25">
      <c r="B166" s="198"/>
      <c r="C166" s="199"/>
      <c r="D166" s="200" t="s">
        <v>191</v>
      </c>
      <c r="E166" s="201" t="s">
        <v>19</v>
      </c>
      <c r="F166" s="202" t="s">
        <v>1084</v>
      </c>
      <c r="G166" s="199"/>
      <c r="H166" s="203">
        <v>24</v>
      </c>
      <c r="I166" s="204"/>
      <c r="J166" s="199"/>
      <c r="K166" s="199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191</v>
      </c>
      <c r="AU166" s="209" t="s">
        <v>82</v>
      </c>
      <c r="AV166" s="13" t="s">
        <v>82</v>
      </c>
      <c r="AW166" s="13" t="s">
        <v>35</v>
      </c>
      <c r="AX166" s="13" t="s">
        <v>73</v>
      </c>
      <c r="AY166" s="209" t="s">
        <v>137</v>
      </c>
    </row>
    <row r="167" spans="1:65" s="2" customFormat="1" ht="24.2" customHeight="1">
      <c r="A167" s="36"/>
      <c r="B167" s="37"/>
      <c r="C167" s="180" t="s">
        <v>298</v>
      </c>
      <c r="D167" s="180" t="s">
        <v>139</v>
      </c>
      <c r="E167" s="181" t="s">
        <v>311</v>
      </c>
      <c r="F167" s="182" t="s">
        <v>312</v>
      </c>
      <c r="G167" s="183" t="s">
        <v>142</v>
      </c>
      <c r="H167" s="184">
        <v>1283.2</v>
      </c>
      <c r="I167" s="185"/>
      <c r="J167" s="186">
        <f>ROUND(I167*H167,2)</f>
        <v>0</v>
      </c>
      <c r="K167" s="182" t="s">
        <v>148</v>
      </c>
      <c r="L167" s="41"/>
      <c r="M167" s="187" t="s">
        <v>19</v>
      </c>
      <c r="N167" s="188" t="s">
        <v>44</v>
      </c>
      <c r="O167" s="66"/>
      <c r="P167" s="189">
        <f>O167*H167</f>
        <v>0</v>
      </c>
      <c r="Q167" s="189">
        <v>3.1E-4</v>
      </c>
      <c r="R167" s="189">
        <f>Q167*H167</f>
        <v>0.39779200000000003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143</v>
      </c>
      <c r="AT167" s="191" t="s">
        <v>139</v>
      </c>
      <c r="AU167" s="191" t="s">
        <v>82</v>
      </c>
      <c r="AY167" s="19" t="s">
        <v>137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80</v>
      </c>
      <c r="BK167" s="192">
        <f>ROUND(I167*H167,2)</f>
        <v>0</v>
      </c>
      <c r="BL167" s="19" t="s">
        <v>143</v>
      </c>
      <c r="BM167" s="191" t="s">
        <v>1085</v>
      </c>
    </row>
    <row r="168" spans="1:65" s="2" customFormat="1" ht="11.25">
      <c r="A168" s="36"/>
      <c r="B168" s="37"/>
      <c r="C168" s="38"/>
      <c r="D168" s="193" t="s">
        <v>150</v>
      </c>
      <c r="E168" s="38"/>
      <c r="F168" s="194" t="s">
        <v>314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150</v>
      </c>
      <c r="AU168" s="19" t="s">
        <v>82</v>
      </c>
    </row>
    <row r="169" spans="1:65" s="13" customFormat="1" ht="11.25">
      <c r="B169" s="198"/>
      <c r="C169" s="199"/>
      <c r="D169" s="200" t="s">
        <v>191</v>
      </c>
      <c r="E169" s="201" t="s">
        <v>19</v>
      </c>
      <c r="F169" s="202" t="s">
        <v>1086</v>
      </c>
      <c r="G169" s="199"/>
      <c r="H169" s="203">
        <v>112</v>
      </c>
      <c r="I169" s="204"/>
      <c r="J169" s="199"/>
      <c r="K169" s="199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191</v>
      </c>
      <c r="AU169" s="209" t="s">
        <v>82</v>
      </c>
      <c r="AV169" s="13" t="s">
        <v>82</v>
      </c>
      <c r="AW169" s="13" t="s">
        <v>35</v>
      </c>
      <c r="AX169" s="13" t="s">
        <v>73</v>
      </c>
      <c r="AY169" s="209" t="s">
        <v>137</v>
      </c>
    </row>
    <row r="170" spans="1:65" s="13" customFormat="1" ht="11.25">
      <c r="B170" s="198"/>
      <c r="C170" s="199"/>
      <c r="D170" s="200" t="s">
        <v>191</v>
      </c>
      <c r="E170" s="201" t="s">
        <v>19</v>
      </c>
      <c r="F170" s="202" t="s">
        <v>1087</v>
      </c>
      <c r="G170" s="199"/>
      <c r="H170" s="203">
        <v>1171.2</v>
      </c>
      <c r="I170" s="204"/>
      <c r="J170" s="199"/>
      <c r="K170" s="199"/>
      <c r="L170" s="205"/>
      <c r="M170" s="206"/>
      <c r="N170" s="207"/>
      <c r="O170" s="207"/>
      <c r="P170" s="207"/>
      <c r="Q170" s="207"/>
      <c r="R170" s="207"/>
      <c r="S170" s="207"/>
      <c r="T170" s="208"/>
      <c r="AT170" s="209" t="s">
        <v>191</v>
      </c>
      <c r="AU170" s="209" t="s">
        <v>82</v>
      </c>
      <c r="AV170" s="13" t="s">
        <v>82</v>
      </c>
      <c r="AW170" s="13" t="s">
        <v>35</v>
      </c>
      <c r="AX170" s="13" t="s">
        <v>73</v>
      </c>
      <c r="AY170" s="209" t="s">
        <v>137</v>
      </c>
    </row>
    <row r="171" spans="1:65" s="14" customFormat="1" ht="11.25">
      <c r="B171" s="210"/>
      <c r="C171" s="211"/>
      <c r="D171" s="200" t="s">
        <v>191</v>
      </c>
      <c r="E171" s="212" t="s">
        <v>19</v>
      </c>
      <c r="F171" s="213" t="s">
        <v>193</v>
      </c>
      <c r="G171" s="211"/>
      <c r="H171" s="214">
        <v>1283.2</v>
      </c>
      <c r="I171" s="215"/>
      <c r="J171" s="211"/>
      <c r="K171" s="211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191</v>
      </c>
      <c r="AU171" s="220" t="s">
        <v>82</v>
      </c>
      <c r="AV171" s="14" t="s">
        <v>143</v>
      </c>
      <c r="AW171" s="14" t="s">
        <v>35</v>
      </c>
      <c r="AX171" s="14" t="s">
        <v>80</v>
      </c>
      <c r="AY171" s="220" t="s">
        <v>137</v>
      </c>
    </row>
    <row r="172" spans="1:65" s="2" customFormat="1" ht="16.5" customHeight="1">
      <c r="A172" s="36"/>
      <c r="B172" s="37"/>
      <c r="C172" s="221" t="s">
        <v>304</v>
      </c>
      <c r="D172" s="221" t="s">
        <v>269</v>
      </c>
      <c r="E172" s="222" t="s">
        <v>334</v>
      </c>
      <c r="F172" s="223" t="s">
        <v>335</v>
      </c>
      <c r="G172" s="224" t="s">
        <v>142</v>
      </c>
      <c r="H172" s="225">
        <v>1347.36</v>
      </c>
      <c r="I172" s="226"/>
      <c r="J172" s="227">
        <f>ROUND(I172*H172,2)</f>
        <v>0</v>
      </c>
      <c r="K172" s="223" t="s">
        <v>148</v>
      </c>
      <c r="L172" s="228"/>
      <c r="M172" s="229" t="s">
        <v>19</v>
      </c>
      <c r="N172" s="230" t="s">
        <v>44</v>
      </c>
      <c r="O172" s="66"/>
      <c r="P172" s="189">
        <f>O172*H172</f>
        <v>0</v>
      </c>
      <c r="Q172" s="189">
        <v>2.5000000000000001E-4</v>
      </c>
      <c r="R172" s="189">
        <f>Q172*H172</f>
        <v>0.33683999999999997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174</v>
      </c>
      <c r="AT172" s="191" t="s">
        <v>269</v>
      </c>
      <c r="AU172" s="191" t="s">
        <v>82</v>
      </c>
      <c r="AY172" s="19" t="s">
        <v>137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80</v>
      </c>
      <c r="BK172" s="192">
        <f>ROUND(I172*H172,2)</f>
        <v>0</v>
      </c>
      <c r="BL172" s="19" t="s">
        <v>143</v>
      </c>
      <c r="BM172" s="191" t="s">
        <v>1088</v>
      </c>
    </row>
    <row r="173" spans="1:65" s="13" customFormat="1" ht="11.25">
      <c r="B173" s="198"/>
      <c r="C173" s="199"/>
      <c r="D173" s="200" t="s">
        <v>191</v>
      </c>
      <c r="E173" s="201" t="s">
        <v>19</v>
      </c>
      <c r="F173" s="202" t="s">
        <v>1089</v>
      </c>
      <c r="G173" s="199"/>
      <c r="H173" s="203">
        <v>1347.36</v>
      </c>
      <c r="I173" s="204"/>
      <c r="J173" s="199"/>
      <c r="K173" s="199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191</v>
      </c>
      <c r="AU173" s="209" t="s">
        <v>82</v>
      </c>
      <c r="AV173" s="13" t="s">
        <v>82</v>
      </c>
      <c r="AW173" s="13" t="s">
        <v>35</v>
      </c>
      <c r="AX173" s="13" t="s">
        <v>80</v>
      </c>
      <c r="AY173" s="209" t="s">
        <v>137</v>
      </c>
    </row>
    <row r="174" spans="1:65" s="2" customFormat="1" ht="24.2" customHeight="1">
      <c r="A174" s="36"/>
      <c r="B174" s="37"/>
      <c r="C174" s="180" t="s">
        <v>310</v>
      </c>
      <c r="D174" s="180" t="s">
        <v>139</v>
      </c>
      <c r="E174" s="181" t="s">
        <v>318</v>
      </c>
      <c r="F174" s="182" t="s">
        <v>319</v>
      </c>
      <c r="G174" s="183" t="s">
        <v>171</v>
      </c>
      <c r="H174" s="184">
        <v>735</v>
      </c>
      <c r="I174" s="185"/>
      <c r="J174" s="186">
        <f>ROUND(I174*H174,2)</f>
        <v>0</v>
      </c>
      <c r="K174" s="182" t="s">
        <v>148</v>
      </c>
      <c r="L174" s="41"/>
      <c r="M174" s="187" t="s">
        <v>19</v>
      </c>
      <c r="N174" s="188" t="s">
        <v>44</v>
      </c>
      <c r="O174" s="66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143</v>
      </c>
      <c r="AT174" s="191" t="s">
        <v>139</v>
      </c>
      <c r="AU174" s="191" t="s">
        <v>82</v>
      </c>
      <c r="AY174" s="19" t="s">
        <v>137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80</v>
      </c>
      <c r="BK174" s="192">
        <f>ROUND(I174*H174,2)</f>
        <v>0</v>
      </c>
      <c r="BL174" s="19" t="s">
        <v>143</v>
      </c>
      <c r="BM174" s="191" t="s">
        <v>1090</v>
      </c>
    </row>
    <row r="175" spans="1:65" s="2" customFormat="1" ht="11.25">
      <c r="A175" s="36"/>
      <c r="B175" s="37"/>
      <c r="C175" s="38"/>
      <c r="D175" s="193" t="s">
        <v>150</v>
      </c>
      <c r="E175" s="38"/>
      <c r="F175" s="194" t="s">
        <v>321</v>
      </c>
      <c r="G175" s="38"/>
      <c r="H175" s="38"/>
      <c r="I175" s="195"/>
      <c r="J175" s="38"/>
      <c r="K175" s="38"/>
      <c r="L175" s="41"/>
      <c r="M175" s="196"/>
      <c r="N175" s="197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150</v>
      </c>
      <c r="AU175" s="19" t="s">
        <v>82</v>
      </c>
    </row>
    <row r="176" spans="1:65" s="13" customFormat="1" ht="11.25">
      <c r="B176" s="198"/>
      <c r="C176" s="199"/>
      <c r="D176" s="200" t="s">
        <v>191</v>
      </c>
      <c r="E176" s="201" t="s">
        <v>19</v>
      </c>
      <c r="F176" s="202" t="s">
        <v>1091</v>
      </c>
      <c r="G176" s="199"/>
      <c r="H176" s="203">
        <v>735</v>
      </c>
      <c r="I176" s="204"/>
      <c r="J176" s="199"/>
      <c r="K176" s="199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191</v>
      </c>
      <c r="AU176" s="209" t="s">
        <v>82</v>
      </c>
      <c r="AV176" s="13" t="s">
        <v>82</v>
      </c>
      <c r="AW176" s="13" t="s">
        <v>35</v>
      </c>
      <c r="AX176" s="13" t="s">
        <v>73</v>
      </c>
      <c r="AY176" s="209" t="s">
        <v>137</v>
      </c>
    </row>
    <row r="177" spans="1:65" s="14" customFormat="1" ht="11.25">
      <c r="B177" s="210"/>
      <c r="C177" s="211"/>
      <c r="D177" s="200" t="s">
        <v>191</v>
      </c>
      <c r="E177" s="212" t="s">
        <v>19</v>
      </c>
      <c r="F177" s="213" t="s">
        <v>193</v>
      </c>
      <c r="G177" s="211"/>
      <c r="H177" s="214">
        <v>735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191</v>
      </c>
      <c r="AU177" s="220" t="s">
        <v>82</v>
      </c>
      <c r="AV177" s="14" t="s">
        <v>143</v>
      </c>
      <c r="AW177" s="14" t="s">
        <v>35</v>
      </c>
      <c r="AX177" s="14" t="s">
        <v>80</v>
      </c>
      <c r="AY177" s="220" t="s">
        <v>137</v>
      </c>
    </row>
    <row r="178" spans="1:65" s="2" customFormat="1" ht="16.5" customHeight="1">
      <c r="A178" s="36"/>
      <c r="B178" s="37"/>
      <c r="C178" s="221" t="s">
        <v>317</v>
      </c>
      <c r="D178" s="221" t="s">
        <v>269</v>
      </c>
      <c r="E178" s="222" t="s">
        <v>324</v>
      </c>
      <c r="F178" s="223" t="s">
        <v>325</v>
      </c>
      <c r="G178" s="224" t="s">
        <v>326</v>
      </c>
      <c r="H178" s="225">
        <v>235.2</v>
      </c>
      <c r="I178" s="226"/>
      <c r="J178" s="227">
        <f>ROUND(I178*H178,2)</f>
        <v>0</v>
      </c>
      <c r="K178" s="223" t="s">
        <v>148</v>
      </c>
      <c r="L178" s="228"/>
      <c r="M178" s="229" t="s">
        <v>19</v>
      </c>
      <c r="N178" s="230" t="s">
        <v>44</v>
      </c>
      <c r="O178" s="66"/>
      <c r="P178" s="189">
        <f>O178*H178</f>
        <v>0</v>
      </c>
      <c r="Q178" s="189">
        <v>1</v>
      </c>
      <c r="R178" s="189">
        <f>Q178*H178</f>
        <v>235.2</v>
      </c>
      <c r="S178" s="189">
        <v>0</v>
      </c>
      <c r="T178" s="19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174</v>
      </c>
      <c r="AT178" s="191" t="s">
        <v>269</v>
      </c>
      <c r="AU178" s="191" t="s">
        <v>82</v>
      </c>
      <c r="AY178" s="19" t="s">
        <v>137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80</v>
      </c>
      <c r="BK178" s="192">
        <f>ROUND(I178*H178,2)</f>
        <v>0</v>
      </c>
      <c r="BL178" s="19" t="s">
        <v>143</v>
      </c>
      <c r="BM178" s="191" t="s">
        <v>1092</v>
      </c>
    </row>
    <row r="179" spans="1:65" s="13" customFormat="1" ht="11.25">
      <c r="B179" s="198"/>
      <c r="C179" s="199"/>
      <c r="D179" s="200" t="s">
        <v>191</v>
      </c>
      <c r="E179" s="201" t="s">
        <v>19</v>
      </c>
      <c r="F179" s="202" t="s">
        <v>1093</v>
      </c>
      <c r="G179" s="199"/>
      <c r="H179" s="203">
        <v>235.2</v>
      </c>
      <c r="I179" s="204"/>
      <c r="J179" s="199"/>
      <c r="K179" s="199"/>
      <c r="L179" s="205"/>
      <c r="M179" s="206"/>
      <c r="N179" s="207"/>
      <c r="O179" s="207"/>
      <c r="P179" s="207"/>
      <c r="Q179" s="207"/>
      <c r="R179" s="207"/>
      <c r="S179" s="207"/>
      <c r="T179" s="208"/>
      <c r="AT179" s="209" t="s">
        <v>191</v>
      </c>
      <c r="AU179" s="209" t="s">
        <v>82</v>
      </c>
      <c r="AV179" s="13" t="s">
        <v>82</v>
      </c>
      <c r="AW179" s="13" t="s">
        <v>35</v>
      </c>
      <c r="AX179" s="13" t="s">
        <v>80</v>
      </c>
      <c r="AY179" s="209" t="s">
        <v>137</v>
      </c>
    </row>
    <row r="180" spans="1:65" s="2" customFormat="1" ht="24.2" customHeight="1">
      <c r="A180" s="36"/>
      <c r="B180" s="37"/>
      <c r="C180" s="180" t="s">
        <v>323</v>
      </c>
      <c r="D180" s="180" t="s">
        <v>139</v>
      </c>
      <c r="E180" s="181" t="s">
        <v>330</v>
      </c>
      <c r="F180" s="182" t="s">
        <v>331</v>
      </c>
      <c r="G180" s="183" t="s">
        <v>142</v>
      </c>
      <c r="H180" s="184">
        <v>242.2</v>
      </c>
      <c r="I180" s="185"/>
      <c r="J180" s="186">
        <f>ROUND(I180*H180,2)</f>
        <v>0</v>
      </c>
      <c r="K180" s="182" t="s">
        <v>19</v>
      </c>
      <c r="L180" s="41"/>
      <c r="M180" s="187" t="s">
        <v>19</v>
      </c>
      <c r="N180" s="188" t="s">
        <v>44</v>
      </c>
      <c r="O180" s="66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143</v>
      </c>
      <c r="AT180" s="191" t="s">
        <v>139</v>
      </c>
      <c r="AU180" s="191" t="s">
        <v>82</v>
      </c>
      <c r="AY180" s="19" t="s">
        <v>137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80</v>
      </c>
      <c r="BK180" s="192">
        <f>ROUND(I180*H180,2)</f>
        <v>0</v>
      </c>
      <c r="BL180" s="19" t="s">
        <v>143</v>
      </c>
      <c r="BM180" s="191" t="s">
        <v>1094</v>
      </c>
    </row>
    <row r="181" spans="1:65" s="2" customFormat="1" ht="16.5" customHeight="1">
      <c r="A181" s="36"/>
      <c r="B181" s="37"/>
      <c r="C181" s="180" t="s">
        <v>329</v>
      </c>
      <c r="D181" s="180" t="s">
        <v>139</v>
      </c>
      <c r="E181" s="181" t="s">
        <v>339</v>
      </c>
      <c r="F181" s="182" t="s">
        <v>340</v>
      </c>
      <c r="G181" s="183" t="s">
        <v>171</v>
      </c>
      <c r="H181" s="184">
        <v>555</v>
      </c>
      <c r="I181" s="185"/>
      <c r="J181" s="186">
        <f>ROUND(I181*H181,2)</f>
        <v>0</v>
      </c>
      <c r="K181" s="182" t="s">
        <v>19</v>
      </c>
      <c r="L181" s="41"/>
      <c r="M181" s="187" t="s">
        <v>19</v>
      </c>
      <c r="N181" s="188" t="s">
        <v>44</v>
      </c>
      <c r="O181" s="66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1" t="s">
        <v>143</v>
      </c>
      <c r="AT181" s="191" t="s">
        <v>139</v>
      </c>
      <c r="AU181" s="191" t="s">
        <v>82</v>
      </c>
      <c r="AY181" s="19" t="s">
        <v>137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9" t="s">
        <v>80</v>
      </c>
      <c r="BK181" s="192">
        <f>ROUND(I181*H181,2)</f>
        <v>0</v>
      </c>
      <c r="BL181" s="19" t="s">
        <v>143</v>
      </c>
      <c r="BM181" s="191" t="s">
        <v>1095</v>
      </c>
    </row>
    <row r="182" spans="1:65" s="13" customFormat="1" ht="11.25">
      <c r="B182" s="198"/>
      <c r="C182" s="199"/>
      <c r="D182" s="200" t="s">
        <v>191</v>
      </c>
      <c r="E182" s="201" t="s">
        <v>19</v>
      </c>
      <c r="F182" s="202" t="s">
        <v>1096</v>
      </c>
      <c r="G182" s="199"/>
      <c r="H182" s="203">
        <v>555</v>
      </c>
      <c r="I182" s="204"/>
      <c r="J182" s="199"/>
      <c r="K182" s="199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191</v>
      </c>
      <c r="AU182" s="209" t="s">
        <v>82</v>
      </c>
      <c r="AV182" s="13" t="s">
        <v>82</v>
      </c>
      <c r="AW182" s="13" t="s">
        <v>35</v>
      </c>
      <c r="AX182" s="13" t="s">
        <v>73</v>
      </c>
      <c r="AY182" s="209" t="s">
        <v>137</v>
      </c>
    </row>
    <row r="183" spans="1:65" s="14" customFormat="1" ht="11.25">
      <c r="B183" s="210"/>
      <c r="C183" s="211"/>
      <c r="D183" s="200" t="s">
        <v>191</v>
      </c>
      <c r="E183" s="212" t="s">
        <v>19</v>
      </c>
      <c r="F183" s="213" t="s">
        <v>193</v>
      </c>
      <c r="G183" s="211"/>
      <c r="H183" s="214">
        <v>555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191</v>
      </c>
      <c r="AU183" s="220" t="s">
        <v>82</v>
      </c>
      <c r="AV183" s="14" t="s">
        <v>143</v>
      </c>
      <c r="AW183" s="14" t="s">
        <v>35</v>
      </c>
      <c r="AX183" s="14" t="s">
        <v>80</v>
      </c>
      <c r="AY183" s="220" t="s">
        <v>137</v>
      </c>
    </row>
    <row r="184" spans="1:65" s="12" customFormat="1" ht="22.9" customHeight="1">
      <c r="B184" s="164"/>
      <c r="C184" s="165"/>
      <c r="D184" s="166" t="s">
        <v>72</v>
      </c>
      <c r="E184" s="178" t="s">
        <v>95</v>
      </c>
      <c r="F184" s="178" t="s">
        <v>344</v>
      </c>
      <c r="G184" s="165"/>
      <c r="H184" s="165"/>
      <c r="I184" s="168"/>
      <c r="J184" s="179">
        <f>BK184</f>
        <v>0</v>
      </c>
      <c r="K184" s="165"/>
      <c r="L184" s="170"/>
      <c r="M184" s="171"/>
      <c r="N184" s="172"/>
      <c r="O184" s="172"/>
      <c r="P184" s="173">
        <f>SUM(P185:P193)</f>
        <v>0</v>
      </c>
      <c r="Q184" s="172"/>
      <c r="R184" s="173">
        <f>SUM(R185:R193)</f>
        <v>9.2749600000000001</v>
      </c>
      <c r="S184" s="172"/>
      <c r="T184" s="174">
        <f>SUM(T185:T193)</f>
        <v>0</v>
      </c>
      <c r="AR184" s="175" t="s">
        <v>80</v>
      </c>
      <c r="AT184" s="176" t="s">
        <v>72</v>
      </c>
      <c r="AU184" s="176" t="s">
        <v>80</v>
      </c>
      <c r="AY184" s="175" t="s">
        <v>137</v>
      </c>
      <c r="BK184" s="177">
        <f>SUM(BK185:BK193)</f>
        <v>0</v>
      </c>
    </row>
    <row r="185" spans="1:65" s="2" customFormat="1" ht="24.2" customHeight="1">
      <c r="A185" s="36"/>
      <c r="B185" s="37"/>
      <c r="C185" s="180" t="s">
        <v>333</v>
      </c>
      <c r="D185" s="180" t="s">
        <v>139</v>
      </c>
      <c r="E185" s="181" t="s">
        <v>346</v>
      </c>
      <c r="F185" s="182" t="s">
        <v>347</v>
      </c>
      <c r="G185" s="183" t="s">
        <v>147</v>
      </c>
      <c r="H185" s="184">
        <v>8</v>
      </c>
      <c r="I185" s="185"/>
      <c r="J185" s="186">
        <f>ROUND(I185*H185,2)</f>
        <v>0</v>
      </c>
      <c r="K185" s="182" t="s">
        <v>148</v>
      </c>
      <c r="L185" s="41"/>
      <c r="M185" s="187" t="s">
        <v>19</v>
      </c>
      <c r="N185" s="188" t="s">
        <v>44</v>
      </c>
      <c r="O185" s="66"/>
      <c r="P185" s="189">
        <f>O185*H185</f>
        <v>0</v>
      </c>
      <c r="Q185" s="189">
        <v>0.14737</v>
      </c>
      <c r="R185" s="189">
        <f>Q185*H185</f>
        <v>1.17896</v>
      </c>
      <c r="S185" s="189">
        <v>0</v>
      </c>
      <c r="T185" s="19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1" t="s">
        <v>143</v>
      </c>
      <c r="AT185" s="191" t="s">
        <v>139</v>
      </c>
      <c r="AU185" s="191" t="s">
        <v>82</v>
      </c>
      <c r="AY185" s="19" t="s">
        <v>137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9" t="s">
        <v>80</v>
      </c>
      <c r="BK185" s="192">
        <f>ROUND(I185*H185,2)</f>
        <v>0</v>
      </c>
      <c r="BL185" s="19" t="s">
        <v>143</v>
      </c>
      <c r="BM185" s="191" t="s">
        <v>1097</v>
      </c>
    </row>
    <row r="186" spans="1:65" s="2" customFormat="1" ht="11.25">
      <c r="A186" s="36"/>
      <c r="B186" s="37"/>
      <c r="C186" s="38"/>
      <c r="D186" s="193" t="s">
        <v>150</v>
      </c>
      <c r="E186" s="38"/>
      <c r="F186" s="194" t="s">
        <v>1098</v>
      </c>
      <c r="G186" s="38"/>
      <c r="H186" s="38"/>
      <c r="I186" s="195"/>
      <c r="J186" s="38"/>
      <c r="K186" s="38"/>
      <c r="L186" s="41"/>
      <c r="M186" s="196"/>
      <c r="N186" s="197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150</v>
      </c>
      <c r="AU186" s="19" t="s">
        <v>82</v>
      </c>
    </row>
    <row r="187" spans="1:65" s="13" customFormat="1" ht="11.25">
      <c r="B187" s="198"/>
      <c r="C187" s="199"/>
      <c r="D187" s="200" t="s">
        <v>191</v>
      </c>
      <c r="E187" s="201" t="s">
        <v>19</v>
      </c>
      <c r="F187" s="202" t="s">
        <v>1099</v>
      </c>
      <c r="G187" s="199"/>
      <c r="H187" s="203">
        <v>8</v>
      </c>
      <c r="I187" s="204"/>
      <c r="J187" s="199"/>
      <c r="K187" s="199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191</v>
      </c>
      <c r="AU187" s="209" t="s">
        <v>82</v>
      </c>
      <c r="AV187" s="13" t="s">
        <v>82</v>
      </c>
      <c r="AW187" s="13" t="s">
        <v>35</v>
      </c>
      <c r="AX187" s="13" t="s">
        <v>73</v>
      </c>
      <c r="AY187" s="209" t="s">
        <v>137</v>
      </c>
    </row>
    <row r="188" spans="1:65" s="14" customFormat="1" ht="11.25">
      <c r="B188" s="210"/>
      <c r="C188" s="211"/>
      <c r="D188" s="200" t="s">
        <v>191</v>
      </c>
      <c r="E188" s="212" t="s">
        <v>19</v>
      </c>
      <c r="F188" s="213" t="s">
        <v>193</v>
      </c>
      <c r="G188" s="211"/>
      <c r="H188" s="214">
        <v>8</v>
      </c>
      <c r="I188" s="215"/>
      <c r="J188" s="211"/>
      <c r="K188" s="211"/>
      <c r="L188" s="216"/>
      <c r="M188" s="217"/>
      <c r="N188" s="218"/>
      <c r="O188" s="218"/>
      <c r="P188" s="218"/>
      <c r="Q188" s="218"/>
      <c r="R188" s="218"/>
      <c r="S188" s="218"/>
      <c r="T188" s="219"/>
      <c r="AT188" s="220" t="s">
        <v>191</v>
      </c>
      <c r="AU188" s="220" t="s">
        <v>82</v>
      </c>
      <c r="AV188" s="14" t="s">
        <v>143</v>
      </c>
      <c r="AW188" s="14" t="s">
        <v>35</v>
      </c>
      <c r="AX188" s="14" t="s">
        <v>80</v>
      </c>
      <c r="AY188" s="220" t="s">
        <v>137</v>
      </c>
    </row>
    <row r="189" spans="1:65" s="2" customFormat="1" ht="16.5" customHeight="1">
      <c r="A189" s="36"/>
      <c r="B189" s="37"/>
      <c r="C189" s="221" t="s">
        <v>338</v>
      </c>
      <c r="D189" s="221" t="s">
        <v>269</v>
      </c>
      <c r="E189" s="222" t="s">
        <v>352</v>
      </c>
      <c r="F189" s="223" t="s">
        <v>353</v>
      </c>
      <c r="G189" s="224" t="s">
        <v>171</v>
      </c>
      <c r="H189" s="225">
        <v>8</v>
      </c>
      <c r="I189" s="226"/>
      <c r="J189" s="227">
        <f>ROUND(I189*H189,2)</f>
        <v>0</v>
      </c>
      <c r="K189" s="223" t="s">
        <v>19</v>
      </c>
      <c r="L189" s="228"/>
      <c r="M189" s="229" t="s">
        <v>19</v>
      </c>
      <c r="N189" s="230" t="s">
        <v>44</v>
      </c>
      <c r="O189" s="66"/>
      <c r="P189" s="189">
        <f>O189*H189</f>
        <v>0</v>
      </c>
      <c r="Q189" s="189">
        <v>0.95</v>
      </c>
      <c r="R189" s="189">
        <f>Q189*H189</f>
        <v>7.6</v>
      </c>
      <c r="S189" s="189">
        <v>0</v>
      </c>
      <c r="T189" s="19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1" t="s">
        <v>317</v>
      </c>
      <c r="AT189" s="191" t="s">
        <v>269</v>
      </c>
      <c r="AU189" s="191" t="s">
        <v>82</v>
      </c>
      <c r="AY189" s="19" t="s">
        <v>137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9" t="s">
        <v>80</v>
      </c>
      <c r="BK189" s="192">
        <f>ROUND(I189*H189,2)</f>
        <v>0</v>
      </c>
      <c r="BL189" s="19" t="s">
        <v>225</v>
      </c>
      <c r="BM189" s="191" t="s">
        <v>1100</v>
      </c>
    </row>
    <row r="190" spans="1:65" s="13" customFormat="1" ht="11.25">
      <c r="B190" s="198"/>
      <c r="C190" s="199"/>
      <c r="D190" s="200" t="s">
        <v>191</v>
      </c>
      <c r="E190" s="201" t="s">
        <v>19</v>
      </c>
      <c r="F190" s="202" t="s">
        <v>1099</v>
      </c>
      <c r="G190" s="199"/>
      <c r="H190" s="203">
        <v>8</v>
      </c>
      <c r="I190" s="204"/>
      <c r="J190" s="199"/>
      <c r="K190" s="199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191</v>
      </c>
      <c r="AU190" s="209" t="s">
        <v>82</v>
      </c>
      <c r="AV190" s="13" t="s">
        <v>82</v>
      </c>
      <c r="AW190" s="13" t="s">
        <v>35</v>
      </c>
      <c r="AX190" s="13" t="s">
        <v>73</v>
      </c>
      <c r="AY190" s="209" t="s">
        <v>137</v>
      </c>
    </row>
    <row r="191" spans="1:65" s="14" customFormat="1" ht="11.25">
      <c r="B191" s="210"/>
      <c r="C191" s="211"/>
      <c r="D191" s="200" t="s">
        <v>191</v>
      </c>
      <c r="E191" s="212" t="s">
        <v>19</v>
      </c>
      <c r="F191" s="213" t="s">
        <v>193</v>
      </c>
      <c r="G191" s="211"/>
      <c r="H191" s="214">
        <v>8</v>
      </c>
      <c r="I191" s="215"/>
      <c r="J191" s="211"/>
      <c r="K191" s="211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191</v>
      </c>
      <c r="AU191" s="220" t="s">
        <v>82</v>
      </c>
      <c r="AV191" s="14" t="s">
        <v>143</v>
      </c>
      <c r="AW191" s="14" t="s">
        <v>35</v>
      </c>
      <c r="AX191" s="14" t="s">
        <v>80</v>
      </c>
      <c r="AY191" s="220" t="s">
        <v>137</v>
      </c>
    </row>
    <row r="192" spans="1:65" s="2" customFormat="1" ht="16.5" customHeight="1">
      <c r="A192" s="36"/>
      <c r="B192" s="37"/>
      <c r="C192" s="221" t="s">
        <v>345</v>
      </c>
      <c r="D192" s="221" t="s">
        <v>269</v>
      </c>
      <c r="E192" s="222" t="s">
        <v>356</v>
      </c>
      <c r="F192" s="223" t="s">
        <v>357</v>
      </c>
      <c r="G192" s="224" t="s">
        <v>358</v>
      </c>
      <c r="H192" s="225">
        <v>16</v>
      </c>
      <c r="I192" s="226"/>
      <c r="J192" s="227">
        <f>ROUND(I192*H192,2)</f>
        <v>0</v>
      </c>
      <c r="K192" s="223" t="s">
        <v>19</v>
      </c>
      <c r="L192" s="228"/>
      <c r="M192" s="229" t="s">
        <v>19</v>
      </c>
      <c r="N192" s="230" t="s">
        <v>44</v>
      </c>
      <c r="O192" s="66"/>
      <c r="P192" s="189">
        <f>O192*H192</f>
        <v>0</v>
      </c>
      <c r="Q192" s="189">
        <v>3.1E-2</v>
      </c>
      <c r="R192" s="189">
        <f>Q192*H192</f>
        <v>0.496</v>
      </c>
      <c r="S192" s="189">
        <v>0</v>
      </c>
      <c r="T192" s="19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1" t="s">
        <v>174</v>
      </c>
      <c r="AT192" s="191" t="s">
        <v>269</v>
      </c>
      <c r="AU192" s="191" t="s">
        <v>82</v>
      </c>
      <c r="AY192" s="19" t="s">
        <v>137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9" t="s">
        <v>80</v>
      </c>
      <c r="BK192" s="192">
        <f>ROUND(I192*H192,2)</f>
        <v>0</v>
      </c>
      <c r="BL192" s="19" t="s">
        <v>143</v>
      </c>
      <c r="BM192" s="191" t="s">
        <v>1101</v>
      </c>
    </row>
    <row r="193" spans="1:65" s="13" customFormat="1" ht="11.25">
      <c r="B193" s="198"/>
      <c r="C193" s="199"/>
      <c r="D193" s="200" t="s">
        <v>191</v>
      </c>
      <c r="E193" s="201" t="s">
        <v>19</v>
      </c>
      <c r="F193" s="202" t="s">
        <v>1102</v>
      </c>
      <c r="G193" s="199"/>
      <c r="H193" s="203">
        <v>16</v>
      </c>
      <c r="I193" s="204"/>
      <c r="J193" s="199"/>
      <c r="K193" s="199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191</v>
      </c>
      <c r="AU193" s="209" t="s">
        <v>82</v>
      </c>
      <c r="AV193" s="13" t="s">
        <v>82</v>
      </c>
      <c r="AW193" s="13" t="s">
        <v>35</v>
      </c>
      <c r="AX193" s="13" t="s">
        <v>80</v>
      </c>
      <c r="AY193" s="209" t="s">
        <v>137</v>
      </c>
    </row>
    <row r="194" spans="1:65" s="12" customFormat="1" ht="22.9" customHeight="1">
      <c r="B194" s="164"/>
      <c r="C194" s="165"/>
      <c r="D194" s="166" t="s">
        <v>72</v>
      </c>
      <c r="E194" s="178" t="s">
        <v>143</v>
      </c>
      <c r="F194" s="178" t="s">
        <v>375</v>
      </c>
      <c r="G194" s="165"/>
      <c r="H194" s="165"/>
      <c r="I194" s="168"/>
      <c r="J194" s="179">
        <f>BK194</f>
        <v>0</v>
      </c>
      <c r="K194" s="165"/>
      <c r="L194" s="170"/>
      <c r="M194" s="171"/>
      <c r="N194" s="172"/>
      <c r="O194" s="172"/>
      <c r="P194" s="173">
        <f>SUM(P195:P207)</f>
        <v>0</v>
      </c>
      <c r="Q194" s="172"/>
      <c r="R194" s="173">
        <f>SUM(R195:R207)</f>
        <v>9.8575599999999994</v>
      </c>
      <c r="S194" s="172"/>
      <c r="T194" s="174">
        <f>SUM(T195:T207)</f>
        <v>0</v>
      </c>
      <c r="AR194" s="175" t="s">
        <v>80</v>
      </c>
      <c r="AT194" s="176" t="s">
        <v>72</v>
      </c>
      <c r="AU194" s="176" t="s">
        <v>80</v>
      </c>
      <c r="AY194" s="175" t="s">
        <v>137</v>
      </c>
      <c r="BK194" s="177">
        <f>SUM(BK195:BK207)</f>
        <v>0</v>
      </c>
    </row>
    <row r="195" spans="1:65" s="2" customFormat="1" ht="21.75" customHeight="1">
      <c r="A195" s="36"/>
      <c r="B195" s="37"/>
      <c r="C195" s="180" t="s">
        <v>351</v>
      </c>
      <c r="D195" s="180" t="s">
        <v>139</v>
      </c>
      <c r="E195" s="181" t="s">
        <v>377</v>
      </c>
      <c r="F195" s="182" t="s">
        <v>378</v>
      </c>
      <c r="G195" s="183" t="s">
        <v>142</v>
      </c>
      <c r="H195" s="184">
        <v>8</v>
      </c>
      <c r="I195" s="185"/>
      <c r="J195" s="186">
        <f>ROUND(I195*H195,2)</f>
        <v>0</v>
      </c>
      <c r="K195" s="182" t="s">
        <v>148</v>
      </c>
      <c r="L195" s="41"/>
      <c r="M195" s="187" t="s">
        <v>19</v>
      </c>
      <c r="N195" s="188" t="s">
        <v>44</v>
      </c>
      <c r="O195" s="66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1" t="s">
        <v>143</v>
      </c>
      <c r="AT195" s="191" t="s">
        <v>139</v>
      </c>
      <c r="AU195" s="191" t="s">
        <v>82</v>
      </c>
      <c r="AY195" s="19" t="s">
        <v>137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9" t="s">
        <v>80</v>
      </c>
      <c r="BK195" s="192">
        <f>ROUND(I195*H195,2)</f>
        <v>0</v>
      </c>
      <c r="BL195" s="19" t="s">
        <v>143</v>
      </c>
      <c r="BM195" s="191" t="s">
        <v>1103</v>
      </c>
    </row>
    <row r="196" spans="1:65" s="2" customFormat="1" ht="11.25">
      <c r="A196" s="36"/>
      <c r="B196" s="37"/>
      <c r="C196" s="38"/>
      <c r="D196" s="193" t="s">
        <v>150</v>
      </c>
      <c r="E196" s="38"/>
      <c r="F196" s="194" t="s">
        <v>380</v>
      </c>
      <c r="G196" s="38"/>
      <c r="H196" s="38"/>
      <c r="I196" s="195"/>
      <c r="J196" s="38"/>
      <c r="K196" s="38"/>
      <c r="L196" s="41"/>
      <c r="M196" s="196"/>
      <c r="N196" s="197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150</v>
      </c>
      <c r="AU196" s="19" t="s">
        <v>82</v>
      </c>
    </row>
    <row r="197" spans="1:65" s="13" customFormat="1" ht="11.25">
      <c r="B197" s="198"/>
      <c r="C197" s="199"/>
      <c r="D197" s="200" t="s">
        <v>191</v>
      </c>
      <c r="E197" s="201" t="s">
        <v>19</v>
      </c>
      <c r="F197" s="202" t="s">
        <v>1104</v>
      </c>
      <c r="G197" s="199"/>
      <c r="H197" s="203">
        <v>8</v>
      </c>
      <c r="I197" s="204"/>
      <c r="J197" s="199"/>
      <c r="K197" s="199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191</v>
      </c>
      <c r="AU197" s="209" t="s">
        <v>82</v>
      </c>
      <c r="AV197" s="13" t="s">
        <v>82</v>
      </c>
      <c r="AW197" s="13" t="s">
        <v>35</v>
      </c>
      <c r="AX197" s="13" t="s">
        <v>73</v>
      </c>
      <c r="AY197" s="209" t="s">
        <v>137</v>
      </c>
    </row>
    <row r="198" spans="1:65" s="2" customFormat="1" ht="16.5" customHeight="1">
      <c r="A198" s="36"/>
      <c r="B198" s="37"/>
      <c r="C198" s="180" t="s">
        <v>355</v>
      </c>
      <c r="D198" s="180" t="s">
        <v>139</v>
      </c>
      <c r="E198" s="181" t="s">
        <v>387</v>
      </c>
      <c r="F198" s="182" t="s">
        <v>388</v>
      </c>
      <c r="G198" s="183" t="s">
        <v>142</v>
      </c>
      <c r="H198" s="184">
        <v>8.8000000000000007</v>
      </c>
      <c r="I198" s="185"/>
      <c r="J198" s="186">
        <f>ROUND(I198*H198,2)</f>
        <v>0</v>
      </c>
      <c r="K198" s="182" t="s">
        <v>148</v>
      </c>
      <c r="L198" s="41"/>
      <c r="M198" s="187" t="s">
        <v>19</v>
      </c>
      <c r="N198" s="188" t="s">
        <v>44</v>
      </c>
      <c r="O198" s="66"/>
      <c r="P198" s="189">
        <f>O198*H198</f>
        <v>0</v>
      </c>
      <c r="Q198" s="189">
        <v>0.37175000000000002</v>
      </c>
      <c r="R198" s="189">
        <f>Q198*H198</f>
        <v>3.2714000000000003</v>
      </c>
      <c r="S198" s="189">
        <v>0</v>
      </c>
      <c r="T198" s="19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1" t="s">
        <v>143</v>
      </c>
      <c r="AT198" s="191" t="s">
        <v>139</v>
      </c>
      <c r="AU198" s="191" t="s">
        <v>82</v>
      </c>
      <c r="AY198" s="19" t="s">
        <v>137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9" t="s">
        <v>80</v>
      </c>
      <c r="BK198" s="192">
        <f>ROUND(I198*H198,2)</f>
        <v>0</v>
      </c>
      <c r="BL198" s="19" t="s">
        <v>143</v>
      </c>
      <c r="BM198" s="191" t="s">
        <v>1105</v>
      </c>
    </row>
    <row r="199" spans="1:65" s="2" customFormat="1" ht="11.25">
      <c r="A199" s="36"/>
      <c r="B199" s="37"/>
      <c r="C199" s="38"/>
      <c r="D199" s="193" t="s">
        <v>150</v>
      </c>
      <c r="E199" s="38"/>
      <c r="F199" s="194" t="s">
        <v>390</v>
      </c>
      <c r="G199" s="38"/>
      <c r="H199" s="38"/>
      <c r="I199" s="195"/>
      <c r="J199" s="38"/>
      <c r="K199" s="38"/>
      <c r="L199" s="41"/>
      <c r="M199" s="196"/>
      <c r="N199" s="197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150</v>
      </c>
      <c r="AU199" s="19" t="s">
        <v>82</v>
      </c>
    </row>
    <row r="200" spans="1:65" s="13" customFormat="1" ht="11.25">
      <c r="B200" s="198"/>
      <c r="C200" s="199"/>
      <c r="D200" s="200" t="s">
        <v>191</v>
      </c>
      <c r="E200" s="201" t="s">
        <v>19</v>
      </c>
      <c r="F200" s="202" t="s">
        <v>1106</v>
      </c>
      <c r="G200" s="199"/>
      <c r="H200" s="203">
        <v>8.8000000000000007</v>
      </c>
      <c r="I200" s="204"/>
      <c r="J200" s="199"/>
      <c r="K200" s="199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191</v>
      </c>
      <c r="AU200" s="209" t="s">
        <v>82</v>
      </c>
      <c r="AV200" s="13" t="s">
        <v>82</v>
      </c>
      <c r="AW200" s="13" t="s">
        <v>35</v>
      </c>
      <c r="AX200" s="13" t="s">
        <v>80</v>
      </c>
      <c r="AY200" s="209" t="s">
        <v>137</v>
      </c>
    </row>
    <row r="201" spans="1:65" s="2" customFormat="1" ht="24.2" customHeight="1">
      <c r="A201" s="36"/>
      <c r="B201" s="37"/>
      <c r="C201" s="180" t="s">
        <v>361</v>
      </c>
      <c r="D201" s="180" t="s">
        <v>139</v>
      </c>
      <c r="E201" s="181" t="s">
        <v>398</v>
      </c>
      <c r="F201" s="182" t="s">
        <v>399</v>
      </c>
      <c r="G201" s="183" t="s">
        <v>142</v>
      </c>
      <c r="H201" s="184">
        <v>8</v>
      </c>
      <c r="I201" s="185"/>
      <c r="J201" s="186">
        <f>ROUND(I201*H201,2)</f>
        <v>0</v>
      </c>
      <c r="K201" s="182" t="s">
        <v>148</v>
      </c>
      <c r="L201" s="41"/>
      <c r="M201" s="187" t="s">
        <v>19</v>
      </c>
      <c r="N201" s="188" t="s">
        <v>44</v>
      </c>
      <c r="O201" s="66"/>
      <c r="P201" s="189">
        <f>O201*H201</f>
        <v>0</v>
      </c>
      <c r="Q201" s="189">
        <v>0.82326999999999995</v>
      </c>
      <c r="R201" s="189">
        <f>Q201*H201</f>
        <v>6.5861599999999996</v>
      </c>
      <c r="S201" s="189">
        <v>0</v>
      </c>
      <c r="T201" s="19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1" t="s">
        <v>143</v>
      </c>
      <c r="AT201" s="191" t="s">
        <v>139</v>
      </c>
      <c r="AU201" s="191" t="s">
        <v>82</v>
      </c>
      <c r="AY201" s="19" t="s">
        <v>137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9" t="s">
        <v>80</v>
      </c>
      <c r="BK201" s="192">
        <f>ROUND(I201*H201,2)</f>
        <v>0</v>
      </c>
      <c r="BL201" s="19" t="s">
        <v>143</v>
      </c>
      <c r="BM201" s="191" t="s">
        <v>1107</v>
      </c>
    </row>
    <row r="202" spans="1:65" s="2" customFormat="1" ht="11.25">
      <c r="A202" s="36"/>
      <c r="B202" s="37"/>
      <c r="C202" s="38"/>
      <c r="D202" s="193" t="s">
        <v>150</v>
      </c>
      <c r="E202" s="38"/>
      <c r="F202" s="194" t="s">
        <v>401</v>
      </c>
      <c r="G202" s="38"/>
      <c r="H202" s="38"/>
      <c r="I202" s="195"/>
      <c r="J202" s="38"/>
      <c r="K202" s="38"/>
      <c r="L202" s="41"/>
      <c r="M202" s="196"/>
      <c r="N202" s="197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150</v>
      </c>
      <c r="AU202" s="19" t="s">
        <v>82</v>
      </c>
    </row>
    <row r="203" spans="1:65" s="13" customFormat="1" ht="11.25">
      <c r="B203" s="198"/>
      <c r="C203" s="199"/>
      <c r="D203" s="200" t="s">
        <v>191</v>
      </c>
      <c r="E203" s="201" t="s">
        <v>19</v>
      </c>
      <c r="F203" s="202" t="s">
        <v>1104</v>
      </c>
      <c r="G203" s="199"/>
      <c r="H203" s="203">
        <v>8</v>
      </c>
      <c r="I203" s="204"/>
      <c r="J203" s="199"/>
      <c r="K203" s="199"/>
      <c r="L203" s="205"/>
      <c r="M203" s="206"/>
      <c r="N203" s="207"/>
      <c r="O203" s="207"/>
      <c r="P203" s="207"/>
      <c r="Q203" s="207"/>
      <c r="R203" s="207"/>
      <c r="S203" s="207"/>
      <c r="T203" s="208"/>
      <c r="AT203" s="209" t="s">
        <v>191</v>
      </c>
      <c r="AU203" s="209" t="s">
        <v>82</v>
      </c>
      <c r="AV203" s="13" t="s">
        <v>82</v>
      </c>
      <c r="AW203" s="13" t="s">
        <v>35</v>
      </c>
      <c r="AX203" s="13" t="s">
        <v>73</v>
      </c>
      <c r="AY203" s="209" t="s">
        <v>137</v>
      </c>
    </row>
    <row r="204" spans="1:65" s="14" customFormat="1" ht="11.25">
      <c r="B204" s="210"/>
      <c r="C204" s="211"/>
      <c r="D204" s="200" t="s">
        <v>191</v>
      </c>
      <c r="E204" s="212" t="s">
        <v>19</v>
      </c>
      <c r="F204" s="213" t="s">
        <v>193</v>
      </c>
      <c r="G204" s="211"/>
      <c r="H204" s="214">
        <v>8</v>
      </c>
      <c r="I204" s="215"/>
      <c r="J204" s="211"/>
      <c r="K204" s="211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191</v>
      </c>
      <c r="AU204" s="220" t="s">
        <v>82</v>
      </c>
      <c r="AV204" s="14" t="s">
        <v>143</v>
      </c>
      <c r="AW204" s="14" t="s">
        <v>4</v>
      </c>
      <c r="AX204" s="14" t="s">
        <v>80</v>
      </c>
      <c r="AY204" s="220" t="s">
        <v>137</v>
      </c>
    </row>
    <row r="205" spans="1:65" s="2" customFormat="1" ht="24.2" customHeight="1">
      <c r="A205" s="36"/>
      <c r="B205" s="37"/>
      <c r="C205" s="180" t="s">
        <v>367</v>
      </c>
      <c r="D205" s="180" t="s">
        <v>139</v>
      </c>
      <c r="E205" s="181" t="s">
        <v>403</v>
      </c>
      <c r="F205" s="182" t="s">
        <v>404</v>
      </c>
      <c r="G205" s="183" t="s">
        <v>189</v>
      </c>
      <c r="H205" s="184">
        <v>0.96</v>
      </c>
      <c r="I205" s="185"/>
      <c r="J205" s="186">
        <f>ROUND(I205*H205,2)</f>
        <v>0</v>
      </c>
      <c r="K205" s="182" t="s">
        <v>148</v>
      </c>
      <c r="L205" s="41"/>
      <c r="M205" s="187" t="s">
        <v>19</v>
      </c>
      <c r="N205" s="188" t="s">
        <v>44</v>
      </c>
      <c r="O205" s="66"/>
      <c r="P205" s="189">
        <f>O205*H205</f>
        <v>0</v>
      </c>
      <c r="Q205" s="189">
        <v>0</v>
      </c>
      <c r="R205" s="189">
        <f>Q205*H205</f>
        <v>0</v>
      </c>
      <c r="S205" s="189">
        <v>0</v>
      </c>
      <c r="T205" s="19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1" t="s">
        <v>143</v>
      </c>
      <c r="AT205" s="191" t="s">
        <v>139</v>
      </c>
      <c r="AU205" s="191" t="s">
        <v>82</v>
      </c>
      <c r="AY205" s="19" t="s">
        <v>137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9" t="s">
        <v>80</v>
      </c>
      <c r="BK205" s="192">
        <f>ROUND(I205*H205,2)</f>
        <v>0</v>
      </c>
      <c r="BL205" s="19" t="s">
        <v>143</v>
      </c>
      <c r="BM205" s="191" t="s">
        <v>1108</v>
      </c>
    </row>
    <row r="206" spans="1:65" s="2" customFormat="1" ht="11.25">
      <c r="A206" s="36"/>
      <c r="B206" s="37"/>
      <c r="C206" s="38"/>
      <c r="D206" s="193" t="s">
        <v>150</v>
      </c>
      <c r="E206" s="38"/>
      <c r="F206" s="194" t="s">
        <v>406</v>
      </c>
      <c r="G206" s="38"/>
      <c r="H206" s="38"/>
      <c r="I206" s="195"/>
      <c r="J206" s="38"/>
      <c r="K206" s="38"/>
      <c r="L206" s="41"/>
      <c r="M206" s="196"/>
      <c r="N206" s="197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150</v>
      </c>
      <c r="AU206" s="19" t="s">
        <v>82</v>
      </c>
    </row>
    <row r="207" spans="1:65" s="13" customFormat="1" ht="11.25">
      <c r="B207" s="198"/>
      <c r="C207" s="199"/>
      <c r="D207" s="200" t="s">
        <v>191</v>
      </c>
      <c r="E207" s="201" t="s">
        <v>19</v>
      </c>
      <c r="F207" s="202" t="s">
        <v>1109</v>
      </c>
      <c r="G207" s="199"/>
      <c r="H207" s="203">
        <v>0.96</v>
      </c>
      <c r="I207" s="204"/>
      <c r="J207" s="199"/>
      <c r="K207" s="199"/>
      <c r="L207" s="205"/>
      <c r="M207" s="206"/>
      <c r="N207" s="207"/>
      <c r="O207" s="207"/>
      <c r="P207" s="207"/>
      <c r="Q207" s="207"/>
      <c r="R207" s="207"/>
      <c r="S207" s="207"/>
      <c r="T207" s="208"/>
      <c r="AT207" s="209" t="s">
        <v>191</v>
      </c>
      <c r="AU207" s="209" t="s">
        <v>82</v>
      </c>
      <c r="AV207" s="13" t="s">
        <v>82</v>
      </c>
      <c r="AW207" s="13" t="s">
        <v>35</v>
      </c>
      <c r="AX207" s="13" t="s">
        <v>73</v>
      </c>
      <c r="AY207" s="209" t="s">
        <v>137</v>
      </c>
    </row>
    <row r="208" spans="1:65" s="12" customFormat="1" ht="22.9" customHeight="1">
      <c r="B208" s="164"/>
      <c r="C208" s="165"/>
      <c r="D208" s="166" t="s">
        <v>72</v>
      </c>
      <c r="E208" s="178" t="s">
        <v>158</v>
      </c>
      <c r="F208" s="178" t="s">
        <v>411</v>
      </c>
      <c r="G208" s="165"/>
      <c r="H208" s="165"/>
      <c r="I208" s="168"/>
      <c r="J208" s="179">
        <f>BK208</f>
        <v>0</v>
      </c>
      <c r="K208" s="165"/>
      <c r="L208" s="170"/>
      <c r="M208" s="171"/>
      <c r="N208" s="172"/>
      <c r="O208" s="172"/>
      <c r="P208" s="173">
        <f>SUM(P209:P264)</f>
        <v>0</v>
      </c>
      <c r="Q208" s="172"/>
      <c r="R208" s="173">
        <f>SUM(R209:R264)</f>
        <v>198.75900000000001</v>
      </c>
      <c r="S208" s="172"/>
      <c r="T208" s="174">
        <f>SUM(T209:T264)</f>
        <v>0</v>
      </c>
      <c r="AR208" s="175" t="s">
        <v>80</v>
      </c>
      <c r="AT208" s="176" t="s">
        <v>72</v>
      </c>
      <c r="AU208" s="176" t="s">
        <v>80</v>
      </c>
      <c r="AY208" s="175" t="s">
        <v>137</v>
      </c>
      <c r="BK208" s="177">
        <f>SUM(BK209:BK264)</f>
        <v>0</v>
      </c>
    </row>
    <row r="209" spans="1:65" s="2" customFormat="1" ht="37.9" customHeight="1">
      <c r="A209" s="36"/>
      <c r="B209" s="37"/>
      <c r="C209" s="180" t="s">
        <v>371</v>
      </c>
      <c r="D209" s="180" t="s">
        <v>139</v>
      </c>
      <c r="E209" s="181" t="s">
        <v>413</v>
      </c>
      <c r="F209" s="182" t="s">
        <v>414</v>
      </c>
      <c r="G209" s="183" t="s">
        <v>142</v>
      </c>
      <c r="H209" s="184">
        <v>3271.3</v>
      </c>
      <c r="I209" s="185"/>
      <c r="J209" s="186">
        <f>ROUND(I209*H209,2)</f>
        <v>0</v>
      </c>
      <c r="K209" s="182" t="s">
        <v>148</v>
      </c>
      <c r="L209" s="41"/>
      <c r="M209" s="187" t="s">
        <v>19</v>
      </c>
      <c r="N209" s="188" t="s">
        <v>44</v>
      </c>
      <c r="O209" s="66"/>
      <c r="P209" s="189">
        <f>O209*H209</f>
        <v>0</v>
      </c>
      <c r="Q209" s="189">
        <v>0</v>
      </c>
      <c r="R209" s="189">
        <f>Q209*H209</f>
        <v>0</v>
      </c>
      <c r="S209" s="189">
        <v>0</v>
      </c>
      <c r="T209" s="19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1" t="s">
        <v>143</v>
      </c>
      <c r="AT209" s="191" t="s">
        <v>139</v>
      </c>
      <c r="AU209" s="191" t="s">
        <v>82</v>
      </c>
      <c r="AY209" s="19" t="s">
        <v>137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80</v>
      </c>
      <c r="BK209" s="192">
        <f>ROUND(I209*H209,2)</f>
        <v>0</v>
      </c>
      <c r="BL209" s="19" t="s">
        <v>143</v>
      </c>
      <c r="BM209" s="191" t="s">
        <v>1110</v>
      </c>
    </row>
    <row r="210" spans="1:65" s="2" customFormat="1" ht="11.25">
      <c r="A210" s="36"/>
      <c r="B210" s="37"/>
      <c r="C210" s="38"/>
      <c r="D210" s="193" t="s">
        <v>150</v>
      </c>
      <c r="E210" s="38"/>
      <c r="F210" s="194" t="s">
        <v>416</v>
      </c>
      <c r="G210" s="38"/>
      <c r="H210" s="38"/>
      <c r="I210" s="195"/>
      <c r="J210" s="38"/>
      <c r="K210" s="38"/>
      <c r="L210" s="41"/>
      <c r="M210" s="196"/>
      <c r="N210" s="197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150</v>
      </c>
      <c r="AU210" s="19" t="s">
        <v>82</v>
      </c>
    </row>
    <row r="211" spans="1:65" s="13" customFormat="1" ht="11.25">
      <c r="B211" s="198"/>
      <c r="C211" s="199"/>
      <c r="D211" s="200" t="s">
        <v>191</v>
      </c>
      <c r="E211" s="201" t="s">
        <v>19</v>
      </c>
      <c r="F211" s="202" t="s">
        <v>1111</v>
      </c>
      <c r="G211" s="199"/>
      <c r="H211" s="203">
        <v>3049.3</v>
      </c>
      <c r="I211" s="204"/>
      <c r="J211" s="199"/>
      <c r="K211" s="199"/>
      <c r="L211" s="205"/>
      <c r="M211" s="206"/>
      <c r="N211" s="207"/>
      <c r="O211" s="207"/>
      <c r="P211" s="207"/>
      <c r="Q211" s="207"/>
      <c r="R211" s="207"/>
      <c r="S211" s="207"/>
      <c r="T211" s="208"/>
      <c r="AT211" s="209" t="s">
        <v>191</v>
      </c>
      <c r="AU211" s="209" t="s">
        <v>82</v>
      </c>
      <c r="AV211" s="13" t="s">
        <v>82</v>
      </c>
      <c r="AW211" s="13" t="s">
        <v>35</v>
      </c>
      <c r="AX211" s="13" t="s">
        <v>73</v>
      </c>
      <c r="AY211" s="209" t="s">
        <v>137</v>
      </c>
    </row>
    <row r="212" spans="1:65" s="13" customFormat="1" ht="11.25">
      <c r="B212" s="198"/>
      <c r="C212" s="199"/>
      <c r="D212" s="200" t="s">
        <v>191</v>
      </c>
      <c r="E212" s="201" t="s">
        <v>19</v>
      </c>
      <c r="F212" s="202" t="s">
        <v>1112</v>
      </c>
      <c r="G212" s="199"/>
      <c r="H212" s="203">
        <v>120</v>
      </c>
      <c r="I212" s="204"/>
      <c r="J212" s="199"/>
      <c r="K212" s="199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191</v>
      </c>
      <c r="AU212" s="209" t="s">
        <v>82</v>
      </c>
      <c r="AV212" s="13" t="s">
        <v>82</v>
      </c>
      <c r="AW212" s="13" t="s">
        <v>35</v>
      </c>
      <c r="AX212" s="13" t="s">
        <v>73</v>
      </c>
      <c r="AY212" s="209" t="s">
        <v>137</v>
      </c>
    </row>
    <row r="213" spans="1:65" s="13" customFormat="1" ht="11.25">
      <c r="B213" s="198"/>
      <c r="C213" s="199"/>
      <c r="D213" s="200" t="s">
        <v>191</v>
      </c>
      <c r="E213" s="201" t="s">
        <v>19</v>
      </c>
      <c r="F213" s="202" t="s">
        <v>1113</v>
      </c>
      <c r="G213" s="199"/>
      <c r="H213" s="203">
        <v>102</v>
      </c>
      <c r="I213" s="204"/>
      <c r="J213" s="199"/>
      <c r="K213" s="199"/>
      <c r="L213" s="205"/>
      <c r="M213" s="206"/>
      <c r="N213" s="207"/>
      <c r="O213" s="207"/>
      <c r="P213" s="207"/>
      <c r="Q213" s="207"/>
      <c r="R213" s="207"/>
      <c r="S213" s="207"/>
      <c r="T213" s="208"/>
      <c r="AT213" s="209" t="s">
        <v>191</v>
      </c>
      <c r="AU213" s="209" t="s">
        <v>82</v>
      </c>
      <c r="AV213" s="13" t="s">
        <v>82</v>
      </c>
      <c r="AW213" s="13" t="s">
        <v>35</v>
      </c>
      <c r="AX213" s="13" t="s">
        <v>73</v>
      </c>
      <c r="AY213" s="209" t="s">
        <v>137</v>
      </c>
    </row>
    <row r="214" spans="1:65" s="14" customFormat="1" ht="11.25">
      <c r="B214" s="210"/>
      <c r="C214" s="211"/>
      <c r="D214" s="200" t="s">
        <v>191</v>
      </c>
      <c r="E214" s="212" t="s">
        <v>19</v>
      </c>
      <c r="F214" s="213" t="s">
        <v>193</v>
      </c>
      <c r="G214" s="211"/>
      <c r="H214" s="214">
        <v>3271.3</v>
      </c>
      <c r="I214" s="215"/>
      <c r="J214" s="211"/>
      <c r="K214" s="211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191</v>
      </c>
      <c r="AU214" s="220" t="s">
        <v>82</v>
      </c>
      <c r="AV214" s="14" t="s">
        <v>143</v>
      </c>
      <c r="AW214" s="14" t="s">
        <v>35</v>
      </c>
      <c r="AX214" s="14" t="s">
        <v>80</v>
      </c>
      <c r="AY214" s="220" t="s">
        <v>137</v>
      </c>
    </row>
    <row r="215" spans="1:65" s="2" customFormat="1" ht="16.5" customHeight="1">
      <c r="A215" s="36"/>
      <c r="B215" s="37"/>
      <c r="C215" s="221" t="s">
        <v>376</v>
      </c>
      <c r="D215" s="221" t="s">
        <v>269</v>
      </c>
      <c r="E215" s="222" t="s">
        <v>421</v>
      </c>
      <c r="F215" s="223" t="s">
        <v>422</v>
      </c>
      <c r="G215" s="224" t="s">
        <v>326</v>
      </c>
      <c r="H215" s="225">
        <v>91.596000000000004</v>
      </c>
      <c r="I215" s="226"/>
      <c r="J215" s="227">
        <f>ROUND(I215*H215,2)</f>
        <v>0</v>
      </c>
      <c r="K215" s="223" t="s">
        <v>148</v>
      </c>
      <c r="L215" s="228"/>
      <c r="M215" s="229" t="s">
        <v>19</v>
      </c>
      <c r="N215" s="230" t="s">
        <v>44</v>
      </c>
      <c r="O215" s="66"/>
      <c r="P215" s="189">
        <f>O215*H215</f>
        <v>0</v>
      </c>
      <c r="Q215" s="189">
        <v>1</v>
      </c>
      <c r="R215" s="189">
        <f>Q215*H215</f>
        <v>91.596000000000004</v>
      </c>
      <c r="S215" s="189">
        <v>0</v>
      </c>
      <c r="T215" s="19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1" t="s">
        <v>174</v>
      </c>
      <c r="AT215" s="191" t="s">
        <v>269</v>
      </c>
      <c r="AU215" s="191" t="s">
        <v>82</v>
      </c>
      <c r="AY215" s="19" t="s">
        <v>137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9" t="s">
        <v>80</v>
      </c>
      <c r="BK215" s="192">
        <f>ROUND(I215*H215,2)</f>
        <v>0</v>
      </c>
      <c r="BL215" s="19" t="s">
        <v>143</v>
      </c>
      <c r="BM215" s="191" t="s">
        <v>1114</v>
      </c>
    </row>
    <row r="216" spans="1:65" s="13" customFormat="1" ht="11.25">
      <c r="B216" s="198"/>
      <c r="C216" s="199"/>
      <c r="D216" s="200" t="s">
        <v>191</v>
      </c>
      <c r="E216" s="201" t="s">
        <v>19</v>
      </c>
      <c r="F216" s="202" t="s">
        <v>1115</v>
      </c>
      <c r="G216" s="199"/>
      <c r="H216" s="203">
        <v>91.596000000000004</v>
      </c>
      <c r="I216" s="204"/>
      <c r="J216" s="199"/>
      <c r="K216" s="199"/>
      <c r="L216" s="205"/>
      <c r="M216" s="206"/>
      <c r="N216" s="207"/>
      <c r="O216" s="207"/>
      <c r="P216" s="207"/>
      <c r="Q216" s="207"/>
      <c r="R216" s="207"/>
      <c r="S216" s="207"/>
      <c r="T216" s="208"/>
      <c r="AT216" s="209" t="s">
        <v>191</v>
      </c>
      <c r="AU216" s="209" t="s">
        <v>82</v>
      </c>
      <c r="AV216" s="13" t="s">
        <v>82</v>
      </c>
      <c r="AW216" s="13" t="s">
        <v>35</v>
      </c>
      <c r="AX216" s="13" t="s">
        <v>80</v>
      </c>
      <c r="AY216" s="209" t="s">
        <v>137</v>
      </c>
    </row>
    <row r="217" spans="1:65" s="2" customFormat="1" ht="21.75" customHeight="1">
      <c r="A217" s="36"/>
      <c r="B217" s="37"/>
      <c r="C217" s="180" t="s">
        <v>386</v>
      </c>
      <c r="D217" s="180" t="s">
        <v>139</v>
      </c>
      <c r="E217" s="181" t="s">
        <v>439</v>
      </c>
      <c r="F217" s="182" t="s">
        <v>440</v>
      </c>
      <c r="G217" s="183" t="s">
        <v>142</v>
      </c>
      <c r="H217" s="184">
        <v>3225.32</v>
      </c>
      <c r="I217" s="185"/>
      <c r="J217" s="186">
        <f>ROUND(I217*H217,2)</f>
        <v>0</v>
      </c>
      <c r="K217" s="182" t="s">
        <v>148</v>
      </c>
      <c r="L217" s="41"/>
      <c r="M217" s="187" t="s">
        <v>19</v>
      </c>
      <c r="N217" s="188" t="s">
        <v>44</v>
      </c>
      <c r="O217" s="66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1" t="s">
        <v>143</v>
      </c>
      <c r="AT217" s="191" t="s">
        <v>139</v>
      </c>
      <c r="AU217" s="191" t="s">
        <v>82</v>
      </c>
      <c r="AY217" s="19" t="s">
        <v>137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9" t="s">
        <v>80</v>
      </c>
      <c r="BK217" s="192">
        <f>ROUND(I217*H217,2)</f>
        <v>0</v>
      </c>
      <c r="BL217" s="19" t="s">
        <v>143</v>
      </c>
      <c r="BM217" s="191" t="s">
        <v>1116</v>
      </c>
    </row>
    <row r="218" spans="1:65" s="2" customFormat="1" ht="11.25">
      <c r="A218" s="36"/>
      <c r="B218" s="37"/>
      <c r="C218" s="38"/>
      <c r="D218" s="193" t="s">
        <v>150</v>
      </c>
      <c r="E218" s="38"/>
      <c r="F218" s="194" t="s">
        <v>442</v>
      </c>
      <c r="G218" s="38"/>
      <c r="H218" s="38"/>
      <c r="I218" s="195"/>
      <c r="J218" s="38"/>
      <c r="K218" s="38"/>
      <c r="L218" s="41"/>
      <c r="M218" s="196"/>
      <c r="N218" s="197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150</v>
      </c>
      <c r="AU218" s="19" t="s">
        <v>82</v>
      </c>
    </row>
    <row r="219" spans="1:65" s="15" customFormat="1" ht="11.25">
      <c r="B219" s="231"/>
      <c r="C219" s="232"/>
      <c r="D219" s="200" t="s">
        <v>191</v>
      </c>
      <c r="E219" s="233" t="s">
        <v>19</v>
      </c>
      <c r="F219" s="234" t="s">
        <v>443</v>
      </c>
      <c r="G219" s="232"/>
      <c r="H219" s="233" t="s">
        <v>19</v>
      </c>
      <c r="I219" s="235"/>
      <c r="J219" s="232"/>
      <c r="K219" s="232"/>
      <c r="L219" s="236"/>
      <c r="M219" s="237"/>
      <c r="N219" s="238"/>
      <c r="O219" s="238"/>
      <c r="P219" s="238"/>
      <c r="Q219" s="238"/>
      <c r="R219" s="238"/>
      <c r="S219" s="238"/>
      <c r="T219" s="239"/>
      <c r="AT219" s="240" t="s">
        <v>191</v>
      </c>
      <c r="AU219" s="240" t="s">
        <v>82</v>
      </c>
      <c r="AV219" s="15" t="s">
        <v>80</v>
      </c>
      <c r="AW219" s="15" t="s">
        <v>35</v>
      </c>
      <c r="AX219" s="15" t="s">
        <v>73</v>
      </c>
      <c r="AY219" s="240" t="s">
        <v>137</v>
      </c>
    </row>
    <row r="220" spans="1:65" s="13" customFormat="1" ht="11.25">
      <c r="B220" s="198"/>
      <c r="C220" s="199"/>
      <c r="D220" s="200" t="s">
        <v>191</v>
      </c>
      <c r="E220" s="201" t="s">
        <v>19</v>
      </c>
      <c r="F220" s="202" t="s">
        <v>1117</v>
      </c>
      <c r="G220" s="199"/>
      <c r="H220" s="203">
        <v>3003.32</v>
      </c>
      <c r="I220" s="204"/>
      <c r="J220" s="199"/>
      <c r="K220" s="199"/>
      <c r="L220" s="205"/>
      <c r="M220" s="206"/>
      <c r="N220" s="207"/>
      <c r="O220" s="207"/>
      <c r="P220" s="207"/>
      <c r="Q220" s="207"/>
      <c r="R220" s="207"/>
      <c r="S220" s="207"/>
      <c r="T220" s="208"/>
      <c r="AT220" s="209" t="s">
        <v>191</v>
      </c>
      <c r="AU220" s="209" t="s">
        <v>82</v>
      </c>
      <c r="AV220" s="13" t="s">
        <v>82</v>
      </c>
      <c r="AW220" s="13" t="s">
        <v>35</v>
      </c>
      <c r="AX220" s="13" t="s">
        <v>73</v>
      </c>
      <c r="AY220" s="209" t="s">
        <v>137</v>
      </c>
    </row>
    <row r="221" spans="1:65" s="13" customFormat="1" ht="11.25">
      <c r="B221" s="198"/>
      <c r="C221" s="199"/>
      <c r="D221" s="200" t="s">
        <v>191</v>
      </c>
      <c r="E221" s="201" t="s">
        <v>19</v>
      </c>
      <c r="F221" s="202" t="s">
        <v>1118</v>
      </c>
      <c r="G221" s="199"/>
      <c r="H221" s="203">
        <v>102</v>
      </c>
      <c r="I221" s="204"/>
      <c r="J221" s="199"/>
      <c r="K221" s="199"/>
      <c r="L221" s="205"/>
      <c r="M221" s="206"/>
      <c r="N221" s="207"/>
      <c r="O221" s="207"/>
      <c r="P221" s="207"/>
      <c r="Q221" s="207"/>
      <c r="R221" s="207"/>
      <c r="S221" s="207"/>
      <c r="T221" s="208"/>
      <c r="AT221" s="209" t="s">
        <v>191</v>
      </c>
      <c r="AU221" s="209" t="s">
        <v>82</v>
      </c>
      <c r="AV221" s="13" t="s">
        <v>82</v>
      </c>
      <c r="AW221" s="13" t="s">
        <v>35</v>
      </c>
      <c r="AX221" s="13" t="s">
        <v>73</v>
      </c>
      <c r="AY221" s="209" t="s">
        <v>137</v>
      </c>
    </row>
    <row r="222" spans="1:65" s="13" customFormat="1" ht="11.25">
      <c r="B222" s="198"/>
      <c r="C222" s="199"/>
      <c r="D222" s="200" t="s">
        <v>191</v>
      </c>
      <c r="E222" s="201" t="s">
        <v>19</v>
      </c>
      <c r="F222" s="202" t="s">
        <v>1119</v>
      </c>
      <c r="G222" s="199"/>
      <c r="H222" s="203">
        <v>120</v>
      </c>
      <c r="I222" s="204"/>
      <c r="J222" s="199"/>
      <c r="K222" s="199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191</v>
      </c>
      <c r="AU222" s="209" t="s">
        <v>82</v>
      </c>
      <c r="AV222" s="13" t="s">
        <v>82</v>
      </c>
      <c r="AW222" s="13" t="s">
        <v>35</v>
      </c>
      <c r="AX222" s="13" t="s">
        <v>73</v>
      </c>
      <c r="AY222" s="209" t="s">
        <v>137</v>
      </c>
    </row>
    <row r="223" spans="1:65" s="14" customFormat="1" ht="11.25">
      <c r="B223" s="210"/>
      <c r="C223" s="211"/>
      <c r="D223" s="200" t="s">
        <v>191</v>
      </c>
      <c r="E223" s="212" t="s">
        <v>19</v>
      </c>
      <c r="F223" s="213" t="s">
        <v>193</v>
      </c>
      <c r="G223" s="211"/>
      <c r="H223" s="214">
        <v>3225.32</v>
      </c>
      <c r="I223" s="215"/>
      <c r="J223" s="211"/>
      <c r="K223" s="211"/>
      <c r="L223" s="216"/>
      <c r="M223" s="217"/>
      <c r="N223" s="218"/>
      <c r="O223" s="218"/>
      <c r="P223" s="218"/>
      <c r="Q223" s="218"/>
      <c r="R223" s="218"/>
      <c r="S223" s="218"/>
      <c r="T223" s="219"/>
      <c r="AT223" s="220" t="s">
        <v>191</v>
      </c>
      <c r="AU223" s="220" t="s">
        <v>82</v>
      </c>
      <c r="AV223" s="14" t="s">
        <v>143</v>
      </c>
      <c r="AW223" s="14" t="s">
        <v>35</v>
      </c>
      <c r="AX223" s="14" t="s">
        <v>80</v>
      </c>
      <c r="AY223" s="220" t="s">
        <v>137</v>
      </c>
    </row>
    <row r="224" spans="1:65" s="2" customFormat="1" ht="21.75" customHeight="1">
      <c r="A224" s="36"/>
      <c r="B224" s="37"/>
      <c r="C224" s="180" t="s">
        <v>397</v>
      </c>
      <c r="D224" s="180" t="s">
        <v>139</v>
      </c>
      <c r="E224" s="181" t="s">
        <v>426</v>
      </c>
      <c r="F224" s="182" t="s">
        <v>427</v>
      </c>
      <c r="G224" s="183" t="s">
        <v>142</v>
      </c>
      <c r="H224" s="184">
        <v>3225.32</v>
      </c>
      <c r="I224" s="185"/>
      <c r="J224" s="186">
        <f>ROUND(I224*H224,2)</f>
        <v>0</v>
      </c>
      <c r="K224" s="182" t="s">
        <v>148</v>
      </c>
      <c r="L224" s="41"/>
      <c r="M224" s="187" t="s">
        <v>19</v>
      </c>
      <c r="N224" s="188" t="s">
        <v>44</v>
      </c>
      <c r="O224" s="66"/>
      <c r="P224" s="189">
        <f>O224*H224</f>
        <v>0</v>
      </c>
      <c r="Q224" s="189">
        <v>0</v>
      </c>
      <c r="R224" s="189">
        <f>Q224*H224</f>
        <v>0</v>
      </c>
      <c r="S224" s="189">
        <v>0</v>
      </c>
      <c r="T224" s="19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1" t="s">
        <v>143</v>
      </c>
      <c r="AT224" s="191" t="s">
        <v>139</v>
      </c>
      <c r="AU224" s="191" t="s">
        <v>82</v>
      </c>
      <c r="AY224" s="19" t="s">
        <v>137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19" t="s">
        <v>80</v>
      </c>
      <c r="BK224" s="192">
        <f>ROUND(I224*H224,2)</f>
        <v>0</v>
      </c>
      <c r="BL224" s="19" t="s">
        <v>143</v>
      </c>
      <c r="BM224" s="191" t="s">
        <v>1120</v>
      </c>
    </row>
    <row r="225" spans="1:65" s="2" customFormat="1" ht="11.25">
      <c r="A225" s="36"/>
      <c r="B225" s="37"/>
      <c r="C225" s="38"/>
      <c r="D225" s="193" t="s">
        <v>150</v>
      </c>
      <c r="E225" s="38"/>
      <c r="F225" s="194" t="s">
        <v>429</v>
      </c>
      <c r="G225" s="38"/>
      <c r="H225" s="38"/>
      <c r="I225" s="195"/>
      <c r="J225" s="38"/>
      <c r="K225" s="38"/>
      <c r="L225" s="41"/>
      <c r="M225" s="196"/>
      <c r="N225" s="197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150</v>
      </c>
      <c r="AU225" s="19" t="s">
        <v>82</v>
      </c>
    </row>
    <row r="226" spans="1:65" s="15" customFormat="1" ht="11.25">
      <c r="B226" s="231"/>
      <c r="C226" s="232"/>
      <c r="D226" s="200" t="s">
        <v>191</v>
      </c>
      <c r="E226" s="233" t="s">
        <v>19</v>
      </c>
      <c r="F226" s="234" t="s">
        <v>434</v>
      </c>
      <c r="G226" s="232"/>
      <c r="H226" s="233" t="s">
        <v>19</v>
      </c>
      <c r="I226" s="235"/>
      <c r="J226" s="232"/>
      <c r="K226" s="232"/>
      <c r="L226" s="236"/>
      <c r="M226" s="237"/>
      <c r="N226" s="238"/>
      <c r="O226" s="238"/>
      <c r="P226" s="238"/>
      <c r="Q226" s="238"/>
      <c r="R226" s="238"/>
      <c r="S226" s="238"/>
      <c r="T226" s="239"/>
      <c r="AT226" s="240" t="s">
        <v>191</v>
      </c>
      <c r="AU226" s="240" t="s">
        <v>82</v>
      </c>
      <c r="AV226" s="15" t="s">
        <v>80</v>
      </c>
      <c r="AW226" s="15" t="s">
        <v>35</v>
      </c>
      <c r="AX226" s="15" t="s">
        <v>73</v>
      </c>
      <c r="AY226" s="240" t="s">
        <v>137</v>
      </c>
    </row>
    <row r="227" spans="1:65" s="13" customFormat="1" ht="11.25">
      <c r="B227" s="198"/>
      <c r="C227" s="199"/>
      <c r="D227" s="200" t="s">
        <v>191</v>
      </c>
      <c r="E227" s="201" t="s">
        <v>19</v>
      </c>
      <c r="F227" s="202" t="s">
        <v>1117</v>
      </c>
      <c r="G227" s="199"/>
      <c r="H227" s="203">
        <v>3003.32</v>
      </c>
      <c r="I227" s="204"/>
      <c r="J227" s="199"/>
      <c r="K227" s="199"/>
      <c r="L227" s="205"/>
      <c r="M227" s="206"/>
      <c r="N227" s="207"/>
      <c r="O227" s="207"/>
      <c r="P227" s="207"/>
      <c r="Q227" s="207"/>
      <c r="R227" s="207"/>
      <c r="S227" s="207"/>
      <c r="T227" s="208"/>
      <c r="AT227" s="209" t="s">
        <v>191</v>
      </c>
      <c r="AU227" s="209" t="s">
        <v>82</v>
      </c>
      <c r="AV227" s="13" t="s">
        <v>82</v>
      </c>
      <c r="AW227" s="13" t="s">
        <v>35</v>
      </c>
      <c r="AX227" s="13" t="s">
        <v>73</v>
      </c>
      <c r="AY227" s="209" t="s">
        <v>137</v>
      </c>
    </row>
    <row r="228" spans="1:65" s="13" customFormat="1" ht="11.25">
      <c r="B228" s="198"/>
      <c r="C228" s="199"/>
      <c r="D228" s="200" t="s">
        <v>191</v>
      </c>
      <c r="E228" s="201" t="s">
        <v>19</v>
      </c>
      <c r="F228" s="202" t="s">
        <v>1121</v>
      </c>
      <c r="G228" s="199"/>
      <c r="H228" s="203">
        <v>102</v>
      </c>
      <c r="I228" s="204"/>
      <c r="J228" s="199"/>
      <c r="K228" s="199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191</v>
      </c>
      <c r="AU228" s="209" t="s">
        <v>82</v>
      </c>
      <c r="AV228" s="13" t="s">
        <v>82</v>
      </c>
      <c r="AW228" s="13" t="s">
        <v>35</v>
      </c>
      <c r="AX228" s="13" t="s">
        <v>73</v>
      </c>
      <c r="AY228" s="209" t="s">
        <v>137</v>
      </c>
    </row>
    <row r="229" spans="1:65" s="13" customFormat="1" ht="11.25">
      <c r="B229" s="198"/>
      <c r="C229" s="199"/>
      <c r="D229" s="200" t="s">
        <v>191</v>
      </c>
      <c r="E229" s="201" t="s">
        <v>19</v>
      </c>
      <c r="F229" s="202" t="s">
        <v>1119</v>
      </c>
      <c r="G229" s="199"/>
      <c r="H229" s="203">
        <v>120</v>
      </c>
      <c r="I229" s="204"/>
      <c r="J229" s="199"/>
      <c r="K229" s="199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191</v>
      </c>
      <c r="AU229" s="209" t="s">
        <v>82</v>
      </c>
      <c r="AV229" s="13" t="s">
        <v>82</v>
      </c>
      <c r="AW229" s="13" t="s">
        <v>35</v>
      </c>
      <c r="AX229" s="13" t="s">
        <v>73</v>
      </c>
      <c r="AY229" s="209" t="s">
        <v>137</v>
      </c>
    </row>
    <row r="230" spans="1:65" s="14" customFormat="1" ht="11.25">
      <c r="B230" s="210"/>
      <c r="C230" s="211"/>
      <c r="D230" s="200" t="s">
        <v>191</v>
      </c>
      <c r="E230" s="212" t="s">
        <v>19</v>
      </c>
      <c r="F230" s="213" t="s">
        <v>193</v>
      </c>
      <c r="G230" s="211"/>
      <c r="H230" s="214">
        <v>3225.32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191</v>
      </c>
      <c r="AU230" s="220" t="s">
        <v>82</v>
      </c>
      <c r="AV230" s="14" t="s">
        <v>143</v>
      </c>
      <c r="AW230" s="14" t="s">
        <v>35</v>
      </c>
      <c r="AX230" s="14" t="s">
        <v>80</v>
      </c>
      <c r="AY230" s="220" t="s">
        <v>137</v>
      </c>
    </row>
    <row r="231" spans="1:65" s="2" customFormat="1" ht="16.5" customHeight="1">
      <c r="A231" s="36"/>
      <c r="B231" s="37"/>
      <c r="C231" s="180" t="s">
        <v>402</v>
      </c>
      <c r="D231" s="180" t="s">
        <v>139</v>
      </c>
      <c r="E231" s="181" t="s">
        <v>447</v>
      </c>
      <c r="F231" s="182" t="s">
        <v>448</v>
      </c>
      <c r="G231" s="183" t="s">
        <v>142</v>
      </c>
      <c r="H231" s="184">
        <v>3225.32</v>
      </c>
      <c r="I231" s="185"/>
      <c r="J231" s="186">
        <f>ROUND(I231*H231,2)</f>
        <v>0</v>
      </c>
      <c r="K231" s="182" t="s">
        <v>148</v>
      </c>
      <c r="L231" s="41"/>
      <c r="M231" s="187" t="s">
        <v>19</v>
      </c>
      <c r="N231" s="188" t="s">
        <v>44</v>
      </c>
      <c r="O231" s="66"/>
      <c r="P231" s="189">
        <f>O231*H231</f>
        <v>0</v>
      </c>
      <c r="Q231" s="189">
        <v>0</v>
      </c>
      <c r="R231" s="189">
        <f>Q231*H231</f>
        <v>0</v>
      </c>
      <c r="S231" s="189">
        <v>0</v>
      </c>
      <c r="T231" s="19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91" t="s">
        <v>143</v>
      </c>
      <c r="AT231" s="191" t="s">
        <v>139</v>
      </c>
      <c r="AU231" s="191" t="s">
        <v>82</v>
      </c>
      <c r="AY231" s="19" t="s">
        <v>137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9" t="s">
        <v>80</v>
      </c>
      <c r="BK231" s="192">
        <f>ROUND(I231*H231,2)</f>
        <v>0</v>
      </c>
      <c r="BL231" s="19" t="s">
        <v>143</v>
      </c>
      <c r="BM231" s="191" t="s">
        <v>1122</v>
      </c>
    </row>
    <row r="232" spans="1:65" s="2" customFormat="1" ht="11.25">
      <c r="A232" s="36"/>
      <c r="B232" s="37"/>
      <c r="C232" s="38"/>
      <c r="D232" s="193" t="s">
        <v>150</v>
      </c>
      <c r="E232" s="38"/>
      <c r="F232" s="194" t="s">
        <v>450</v>
      </c>
      <c r="G232" s="38"/>
      <c r="H232" s="38"/>
      <c r="I232" s="195"/>
      <c r="J232" s="38"/>
      <c r="K232" s="38"/>
      <c r="L232" s="41"/>
      <c r="M232" s="196"/>
      <c r="N232" s="197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150</v>
      </c>
      <c r="AU232" s="19" t="s">
        <v>82</v>
      </c>
    </row>
    <row r="233" spans="1:65" s="15" customFormat="1" ht="11.25">
      <c r="B233" s="231"/>
      <c r="C233" s="232"/>
      <c r="D233" s="200" t="s">
        <v>191</v>
      </c>
      <c r="E233" s="233" t="s">
        <v>19</v>
      </c>
      <c r="F233" s="234" t="s">
        <v>451</v>
      </c>
      <c r="G233" s="232"/>
      <c r="H233" s="233" t="s">
        <v>19</v>
      </c>
      <c r="I233" s="235"/>
      <c r="J233" s="232"/>
      <c r="K233" s="232"/>
      <c r="L233" s="236"/>
      <c r="M233" s="237"/>
      <c r="N233" s="238"/>
      <c r="O233" s="238"/>
      <c r="P233" s="238"/>
      <c r="Q233" s="238"/>
      <c r="R233" s="238"/>
      <c r="S233" s="238"/>
      <c r="T233" s="239"/>
      <c r="AT233" s="240" t="s">
        <v>191</v>
      </c>
      <c r="AU233" s="240" t="s">
        <v>82</v>
      </c>
      <c r="AV233" s="15" t="s">
        <v>80</v>
      </c>
      <c r="AW233" s="15" t="s">
        <v>35</v>
      </c>
      <c r="AX233" s="15" t="s">
        <v>73</v>
      </c>
      <c r="AY233" s="240" t="s">
        <v>137</v>
      </c>
    </row>
    <row r="234" spans="1:65" s="13" customFormat="1" ht="11.25">
      <c r="B234" s="198"/>
      <c r="C234" s="199"/>
      <c r="D234" s="200" t="s">
        <v>191</v>
      </c>
      <c r="E234" s="201" t="s">
        <v>19</v>
      </c>
      <c r="F234" s="202" t="s">
        <v>1117</v>
      </c>
      <c r="G234" s="199"/>
      <c r="H234" s="203">
        <v>3003.32</v>
      </c>
      <c r="I234" s="204"/>
      <c r="J234" s="199"/>
      <c r="K234" s="199"/>
      <c r="L234" s="205"/>
      <c r="M234" s="206"/>
      <c r="N234" s="207"/>
      <c r="O234" s="207"/>
      <c r="P234" s="207"/>
      <c r="Q234" s="207"/>
      <c r="R234" s="207"/>
      <c r="S234" s="207"/>
      <c r="T234" s="208"/>
      <c r="AT234" s="209" t="s">
        <v>191</v>
      </c>
      <c r="AU234" s="209" t="s">
        <v>82</v>
      </c>
      <c r="AV234" s="13" t="s">
        <v>82</v>
      </c>
      <c r="AW234" s="13" t="s">
        <v>35</v>
      </c>
      <c r="AX234" s="13" t="s">
        <v>73</v>
      </c>
      <c r="AY234" s="209" t="s">
        <v>137</v>
      </c>
    </row>
    <row r="235" spans="1:65" s="13" customFormat="1" ht="11.25">
      <c r="B235" s="198"/>
      <c r="C235" s="199"/>
      <c r="D235" s="200" t="s">
        <v>191</v>
      </c>
      <c r="E235" s="201" t="s">
        <v>19</v>
      </c>
      <c r="F235" s="202" t="s">
        <v>1121</v>
      </c>
      <c r="G235" s="199"/>
      <c r="H235" s="203">
        <v>102</v>
      </c>
      <c r="I235" s="204"/>
      <c r="J235" s="199"/>
      <c r="K235" s="199"/>
      <c r="L235" s="205"/>
      <c r="M235" s="206"/>
      <c r="N235" s="207"/>
      <c r="O235" s="207"/>
      <c r="P235" s="207"/>
      <c r="Q235" s="207"/>
      <c r="R235" s="207"/>
      <c r="S235" s="207"/>
      <c r="T235" s="208"/>
      <c r="AT235" s="209" t="s">
        <v>191</v>
      </c>
      <c r="AU235" s="209" t="s">
        <v>82</v>
      </c>
      <c r="AV235" s="13" t="s">
        <v>82</v>
      </c>
      <c r="AW235" s="13" t="s">
        <v>35</v>
      </c>
      <c r="AX235" s="13" t="s">
        <v>73</v>
      </c>
      <c r="AY235" s="209" t="s">
        <v>137</v>
      </c>
    </row>
    <row r="236" spans="1:65" s="13" customFormat="1" ht="11.25">
      <c r="B236" s="198"/>
      <c r="C236" s="199"/>
      <c r="D236" s="200" t="s">
        <v>191</v>
      </c>
      <c r="E236" s="201" t="s">
        <v>19</v>
      </c>
      <c r="F236" s="202" t="s">
        <v>1119</v>
      </c>
      <c r="G236" s="199"/>
      <c r="H236" s="203">
        <v>120</v>
      </c>
      <c r="I236" s="204"/>
      <c r="J236" s="199"/>
      <c r="K236" s="199"/>
      <c r="L236" s="205"/>
      <c r="M236" s="206"/>
      <c r="N236" s="207"/>
      <c r="O236" s="207"/>
      <c r="P236" s="207"/>
      <c r="Q236" s="207"/>
      <c r="R236" s="207"/>
      <c r="S236" s="207"/>
      <c r="T236" s="208"/>
      <c r="AT236" s="209" t="s">
        <v>191</v>
      </c>
      <c r="AU236" s="209" t="s">
        <v>82</v>
      </c>
      <c r="AV236" s="13" t="s">
        <v>82</v>
      </c>
      <c r="AW236" s="13" t="s">
        <v>35</v>
      </c>
      <c r="AX236" s="13" t="s">
        <v>73</v>
      </c>
      <c r="AY236" s="209" t="s">
        <v>137</v>
      </c>
    </row>
    <row r="237" spans="1:65" s="14" customFormat="1" ht="11.25">
      <c r="B237" s="210"/>
      <c r="C237" s="211"/>
      <c r="D237" s="200" t="s">
        <v>191</v>
      </c>
      <c r="E237" s="212" t="s">
        <v>19</v>
      </c>
      <c r="F237" s="213" t="s">
        <v>193</v>
      </c>
      <c r="G237" s="211"/>
      <c r="H237" s="214">
        <v>3225.32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191</v>
      </c>
      <c r="AU237" s="220" t="s">
        <v>82</v>
      </c>
      <c r="AV237" s="14" t="s">
        <v>143</v>
      </c>
      <c r="AW237" s="14" t="s">
        <v>35</v>
      </c>
      <c r="AX237" s="14" t="s">
        <v>80</v>
      </c>
      <c r="AY237" s="220" t="s">
        <v>137</v>
      </c>
    </row>
    <row r="238" spans="1:65" s="2" customFormat="1" ht="24.2" customHeight="1">
      <c r="A238" s="36"/>
      <c r="B238" s="37"/>
      <c r="C238" s="180" t="s">
        <v>412</v>
      </c>
      <c r="D238" s="180" t="s">
        <v>139</v>
      </c>
      <c r="E238" s="181" t="s">
        <v>453</v>
      </c>
      <c r="F238" s="182" t="s">
        <v>454</v>
      </c>
      <c r="G238" s="183" t="s">
        <v>142</v>
      </c>
      <c r="H238" s="184">
        <v>2916.27</v>
      </c>
      <c r="I238" s="185"/>
      <c r="J238" s="186">
        <f>ROUND(I238*H238,2)</f>
        <v>0</v>
      </c>
      <c r="K238" s="182" t="s">
        <v>148</v>
      </c>
      <c r="L238" s="41"/>
      <c r="M238" s="187" t="s">
        <v>19</v>
      </c>
      <c r="N238" s="188" t="s">
        <v>44</v>
      </c>
      <c r="O238" s="66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91" t="s">
        <v>143</v>
      </c>
      <c r="AT238" s="191" t="s">
        <v>139</v>
      </c>
      <c r="AU238" s="191" t="s">
        <v>82</v>
      </c>
      <c r="AY238" s="19" t="s">
        <v>137</v>
      </c>
      <c r="BE238" s="192">
        <f>IF(N238="základní",J238,0)</f>
        <v>0</v>
      </c>
      <c r="BF238" s="192">
        <f>IF(N238="snížená",J238,0)</f>
        <v>0</v>
      </c>
      <c r="BG238" s="192">
        <f>IF(N238="zákl. přenesená",J238,0)</f>
        <v>0</v>
      </c>
      <c r="BH238" s="192">
        <f>IF(N238="sníž. přenesená",J238,0)</f>
        <v>0</v>
      </c>
      <c r="BI238" s="192">
        <f>IF(N238="nulová",J238,0)</f>
        <v>0</v>
      </c>
      <c r="BJ238" s="19" t="s">
        <v>80</v>
      </c>
      <c r="BK238" s="192">
        <f>ROUND(I238*H238,2)</f>
        <v>0</v>
      </c>
      <c r="BL238" s="19" t="s">
        <v>143</v>
      </c>
      <c r="BM238" s="191" t="s">
        <v>1123</v>
      </c>
    </row>
    <row r="239" spans="1:65" s="2" customFormat="1" ht="11.25">
      <c r="A239" s="36"/>
      <c r="B239" s="37"/>
      <c r="C239" s="38"/>
      <c r="D239" s="193" t="s">
        <v>150</v>
      </c>
      <c r="E239" s="38"/>
      <c r="F239" s="194" t="s">
        <v>456</v>
      </c>
      <c r="G239" s="38"/>
      <c r="H239" s="38"/>
      <c r="I239" s="195"/>
      <c r="J239" s="38"/>
      <c r="K239" s="38"/>
      <c r="L239" s="41"/>
      <c r="M239" s="196"/>
      <c r="N239" s="197"/>
      <c r="O239" s="66"/>
      <c r="P239" s="66"/>
      <c r="Q239" s="66"/>
      <c r="R239" s="66"/>
      <c r="S239" s="66"/>
      <c r="T239" s="67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9" t="s">
        <v>150</v>
      </c>
      <c r="AU239" s="19" t="s">
        <v>82</v>
      </c>
    </row>
    <row r="240" spans="1:65" s="15" customFormat="1" ht="11.25">
      <c r="B240" s="231"/>
      <c r="C240" s="232"/>
      <c r="D240" s="200" t="s">
        <v>191</v>
      </c>
      <c r="E240" s="233" t="s">
        <v>19</v>
      </c>
      <c r="F240" s="234" t="s">
        <v>457</v>
      </c>
      <c r="G240" s="232"/>
      <c r="H240" s="233" t="s">
        <v>19</v>
      </c>
      <c r="I240" s="235"/>
      <c r="J240" s="232"/>
      <c r="K240" s="232"/>
      <c r="L240" s="236"/>
      <c r="M240" s="237"/>
      <c r="N240" s="238"/>
      <c r="O240" s="238"/>
      <c r="P240" s="238"/>
      <c r="Q240" s="238"/>
      <c r="R240" s="238"/>
      <c r="S240" s="238"/>
      <c r="T240" s="239"/>
      <c r="AT240" s="240" t="s">
        <v>191</v>
      </c>
      <c r="AU240" s="240" t="s">
        <v>82</v>
      </c>
      <c r="AV240" s="15" t="s">
        <v>80</v>
      </c>
      <c r="AW240" s="15" t="s">
        <v>35</v>
      </c>
      <c r="AX240" s="15" t="s">
        <v>73</v>
      </c>
      <c r="AY240" s="240" t="s">
        <v>137</v>
      </c>
    </row>
    <row r="241" spans="1:65" s="13" customFormat="1" ht="11.25">
      <c r="B241" s="198"/>
      <c r="C241" s="199"/>
      <c r="D241" s="200" t="s">
        <v>191</v>
      </c>
      <c r="E241" s="201" t="s">
        <v>19</v>
      </c>
      <c r="F241" s="202" t="s">
        <v>1124</v>
      </c>
      <c r="G241" s="199"/>
      <c r="H241" s="203">
        <v>2694.27</v>
      </c>
      <c r="I241" s="204"/>
      <c r="J241" s="199"/>
      <c r="K241" s="199"/>
      <c r="L241" s="205"/>
      <c r="M241" s="206"/>
      <c r="N241" s="207"/>
      <c r="O241" s="207"/>
      <c r="P241" s="207"/>
      <c r="Q241" s="207"/>
      <c r="R241" s="207"/>
      <c r="S241" s="207"/>
      <c r="T241" s="208"/>
      <c r="AT241" s="209" t="s">
        <v>191</v>
      </c>
      <c r="AU241" s="209" t="s">
        <v>82</v>
      </c>
      <c r="AV241" s="13" t="s">
        <v>82</v>
      </c>
      <c r="AW241" s="13" t="s">
        <v>35</v>
      </c>
      <c r="AX241" s="13" t="s">
        <v>73</v>
      </c>
      <c r="AY241" s="209" t="s">
        <v>137</v>
      </c>
    </row>
    <row r="242" spans="1:65" s="13" customFormat="1" ht="11.25">
      <c r="B242" s="198"/>
      <c r="C242" s="199"/>
      <c r="D242" s="200" t="s">
        <v>191</v>
      </c>
      <c r="E242" s="201" t="s">
        <v>19</v>
      </c>
      <c r="F242" s="202" t="s">
        <v>1121</v>
      </c>
      <c r="G242" s="199"/>
      <c r="H242" s="203">
        <v>102</v>
      </c>
      <c r="I242" s="204"/>
      <c r="J242" s="199"/>
      <c r="K242" s="199"/>
      <c r="L242" s="205"/>
      <c r="M242" s="206"/>
      <c r="N242" s="207"/>
      <c r="O242" s="207"/>
      <c r="P242" s="207"/>
      <c r="Q242" s="207"/>
      <c r="R242" s="207"/>
      <c r="S242" s="207"/>
      <c r="T242" s="208"/>
      <c r="AT242" s="209" t="s">
        <v>191</v>
      </c>
      <c r="AU242" s="209" t="s">
        <v>82</v>
      </c>
      <c r="AV242" s="13" t="s">
        <v>82</v>
      </c>
      <c r="AW242" s="13" t="s">
        <v>35</v>
      </c>
      <c r="AX242" s="13" t="s">
        <v>73</v>
      </c>
      <c r="AY242" s="209" t="s">
        <v>137</v>
      </c>
    </row>
    <row r="243" spans="1:65" s="13" customFormat="1" ht="11.25">
      <c r="B243" s="198"/>
      <c r="C243" s="199"/>
      <c r="D243" s="200" t="s">
        <v>191</v>
      </c>
      <c r="E243" s="201" t="s">
        <v>19</v>
      </c>
      <c r="F243" s="202" t="s">
        <v>1119</v>
      </c>
      <c r="G243" s="199"/>
      <c r="H243" s="203">
        <v>120</v>
      </c>
      <c r="I243" s="204"/>
      <c r="J243" s="199"/>
      <c r="K243" s="199"/>
      <c r="L243" s="205"/>
      <c r="M243" s="206"/>
      <c r="N243" s="207"/>
      <c r="O243" s="207"/>
      <c r="P243" s="207"/>
      <c r="Q243" s="207"/>
      <c r="R243" s="207"/>
      <c r="S243" s="207"/>
      <c r="T243" s="208"/>
      <c r="AT243" s="209" t="s">
        <v>191</v>
      </c>
      <c r="AU243" s="209" t="s">
        <v>82</v>
      </c>
      <c r="AV243" s="13" t="s">
        <v>82</v>
      </c>
      <c r="AW243" s="13" t="s">
        <v>35</v>
      </c>
      <c r="AX243" s="13" t="s">
        <v>73</v>
      </c>
      <c r="AY243" s="209" t="s">
        <v>137</v>
      </c>
    </row>
    <row r="244" spans="1:65" s="14" customFormat="1" ht="11.25">
      <c r="B244" s="210"/>
      <c r="C244" s="211"/>
      <c r="D244" s="200" t="s">
        <v>191</v>
      </c>
      <c r="E244" s="212" t="s">
        <v>19</v>
      </c>
      <c r="F244" s="213" t="s">
        <v>193</v>
      </c>
      <c r="G244" s="211"/>
      <c r="H244" s="214">
        <v>2916.27</v>
      </c>
      <c r="I244" s="215"/>
      <c r="J244" s="211"/>
      <c r="K244" s="211"/>
      <c r="L244" s="216"/>
      <c r="M244" s="217"/>
      <c r="N244" s="218"/>
      <c r="O244" s="218"/>
      <c r="P244" s="218"/>
      <c r="Q244" s="218"/>
      <c r="R244" s="218"/>
      <c r="S244" s="218"/>
      <c r="T244" s="219"/>
      <c r="AT244" s="220" t="s">
        <v>191</v>
      </c>
      <c r="AU244" s="220" t="s">
        <v>82</v>
      </c>
      <c r="AV244" s="14" t="s">
        <v>143</v>
      </c>
      <c r="AW244" s="14" t="s">
        <v>35</v>
      </c>
      <c r="AX244" s="14" t="s">
        <v>80</v>
      </c>
      <c r="AY244" s="220" t="s">
        <v>137</v>
      </c>
    </row>
    <row r="245" spans="1:65" s="2" customFormat="1" ht="16.5" customHeight="1">
      <c r="A245" s="36"/>
      <c r="B245" s="37"/>
      <c r="C245" s="180" t="s">
        <v>420</v>
      </c>
      <c r="D245" s="180" t="s">
        <v>139</v>
      </c>
      <c r="E245" s="181" t="s">
        <v>460</v>
      </c>
      <c r="F245" s="182" t="s">
        <v>461</v>
      </c>
      <c r="G245" s="183" t="s">
        <v>142</v>
      </c>
      <c r="H245" s="184">
        <v>2916.27</v>
      </c>
      <c r="I245" s="185"/>
      <c r="J245" s="186">
        <f>ROUND(I245*H245,2)</f>
        <v>0</v>
      </c>
      <c r="K245" s="182" t="s">
        <v>148</v>
      </c>
      <c r="L245" s="41"/>
      <c r="M245" s="187" t="s">
        <v>19</v>
      </c>
      <c r="N245" s="188" t="s">
        <v>44</v>
      </c>
      <c r="O245" s="66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1" t="s">
        <v>143</v>
      </c>
      <c r="AT245" s="191" t="s">
        <v>139</v>
      </c>
      <c r="AU245" s="191" t="s">
        <v>82</v>
      </c>
      <c r="AY245" s="19" t="s">
        <v>137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9" t="s">
        <v>80</v>
      </c>
      <c r="BK245" s="192">
        <f>ROUND(I245*H245,2)</f>
        <v>0</v>
      </c>
      <c r="BL245" s="19" t="s">
        <v>143</v>
      </c>
      <c r="BM245" s="191" t="s">
        <v>1125</v>
      </c>
    </row>
    <row r="246" spans="1:65" s="2" customFormat="1" ht="11.25">
      <c r="A246" s="36"/>
      <c r="B246" s="37"/>
      <c r="C246" s="38"/>
      <c r="D246" s="193" t="s">
        <v>150</v>
      </c>
      <c r="E246" s="38"/>
      <c r="F246" s="194" t="s">
        <v>463</v>
      </c>
      <c r="G246" s="38"/>
      <c r="H246" s="38"/>
      <c r="I246" s="195"/>
      <c r="J246" s="38"/>
      <c r="K246" s="38"/>
      <c r="L246" s="41"/>
      <c r="M246" s="196"/>
      <c r="N246" s="197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150</v>
      </c>
      <c r="AU246" s="19" t="s">
        <v>82</v>
      </c>
    </row>
    <row r="247" spans="1:65" s="15" customFormat="1" ht="11.25">
      <c r="B247" s="231"/>
      <c r="C247" s="232"/>
      <c r="D247" s="200" t="s">
        <v>191</v>
      </c>
      <c r="E247" s="233" t="s">
        <v>19</v>
      </c>
      <c r="F247" s="234" t="s">
        <v>464</v>
      </c>
      <c r="G247" s="232"/>
      <c r="H247" s="233" t="s">
        <v>19</v>
      </c>
      <c r="I247" s="235"/>
      <c r="J247" s="232"/>
      <c r="K247" s="232"/>
      <c r="L247" s="236"/>
      <c r="M247" s="237"/>
      <c r="N247" s="238"/>
      <c r="O247" s="238"/>
      <c r="P247" s="238"/>
      <c r="Q247" s="238"/>
      <c r="R247" s="238"/>
      <c r="S247" s="238"/>
      <c r="T247" s="239"/>
      <c r="AT247" s="240" t="s">
        <v>191</v>
      </c>
      <c r="AU247" s="240" t="s">
        <v>82</v>
      </c>
      <c r="AV247" s="15" t="s">
        <v>80</v>
      </c>
      <c r="AW247" s="15" t="s">
        <v>35</v>
      </c>
      <c r="AX247" s="15" t="s">
        <v>73</v>
      </c>
      <c r="AY247" s="240" t="s">
        <v>137</v>
      </c>
    </row>
    <row r="248" spans="1:65" s="13" customFormat="1" ht="11.25">
      <c r="B248" s="198"/>
      <c r="C248" s="199"/>
      <c r="D248" s="200" t="s">
        <v>191</v>
      </c>
      <c r="E248" s="201" t="s">
        <v>19</v>
      </c>
      <c r="F248" s="202" t="s">
        <v>1124</v>
      </c>
      <c r="G248" s="199"/>
      <c r="H248" s="203">
        <v>2694.27</v>
      </c>
      <c r="I248" s="204"/>
      <c r="J248" s="199"/>
      <c r="K248" s="199"/>
      <c r="L248" s="205"/>
      <c r="M248" s="206"/>
      <c r="N248" s="207"/>
      <c r="O248" s="207"/>
      <c r="P248" s="207"/>
      <c r="Q248" s="207"/>
      <c r="R248" s="207"/>
      <c r="S248" s="207"/>
      <c r="T248" s="208"/>
      <c r="AT248" s="209" t="s">
        <v>191</v>
      </c>
      <c r="AU248" s="209" t="s">
        <v>82</v>
      </c>
      <c r="AV248" s="13" t="s">
        <v>82</v>
      </c>
      <c r="AW248" s="13" t="s">
        <v>35</v>
      </c>
      <c r="AX248" s="13" t="s">
        <v>73</v>
      </c>
      <c r="AY248" s="209" t="s">
        <v>137</v>
      </c>
    </row>
    <row r="249" spans="1:65" s="13" customFormat="1" ht="11.25">
      <c r="B249" s="198"/>
      <c r="C249" s="199"/>
      <c r="D249" s="200" t="s">
        <v>191</v>
      </c>
      <c r="E249" s="201" t="s">
        <v>19</v>
      </c>
      <c r="F249" s="202" t="s">
        <v>1121</v>
      </c>
      <c r="G249" s="199"/>
      <c r="H249" s="203">
        <v>102</v>
      </c>
      <c r="I249" s="204"/>
      <c r="J249" s="199"/>
      <c r="K249" s="199"/>
      <c r="L249" s="205"/>
      <c r="M249" s="206"/>
      <c r="N249" s="207"/>
      <c r="O249" s="207"/>
      <c r="P249" s="207"/>
      <c r="Q249" s="207"/>
      <c r="R249" s="207"/>
      <c r="S249" s="207"/>
      <c r="T249" s="208"/>
      <c r="AT249" s="209" t="s">
        <v>191</v>
      </c>
      <c r="AU249" s="209" t="s">
        <v>82</v>
      </c>
      <c r="AV249" s="13" t="s">
        <v>82</v>
      </c>
      <c r="AW249" s="13" t="s">
        <v>35</v>
      </c>
      <c r="AX249" s="13" t="s">
        <v>73</v>
      </c>
      <c r="AY249" s="209" t="s">
        <v>137</v>
      </c>
    </row>
    <row r="250" spans="1:65" s="13" customFormat="1" ht="11.25">
      <c r="B250" s="198"/>
      <c r="C250" s="199"/>
      <c r="D250" s="200" t="s">
        <v>191</v>
      </c>
      <c r="E250" s="201" t="s">
        <v>19</v>
      </c>
      <c r="F250" s="202" t="s">
        <v>1119</v>
      </c>
      <c r="G250" s="199"/>
      <c r="H250" s="203">
        <v>120</v>
      </c>
      <c r="I250" s="204"/>
      <c r="J250" s="199"/>
      <c r="K250" s="199"/>
      <c r="L250" s="205"/>
      <c r="M250" s="206"/>
      <c r="N250" s="207"/>
      <c r="O250" s="207"/>
      <c r="P250" s="207"/>
      <c r="Q250" s="207"/>
      <c r="R250" s="207"/>
      <c r="S250" s="207"/>
      <c r="T250" s="208"/>
      <c r="AT250" s="209" t="s">
        <v>191</v>
      </c>
      <c r="AU250" s="209" t="s">
        <v>82</v>
      </c>
      <c r="AV250" s="13" t="s">
        <v>82</v>
      </c>
      <c r="AW250" s="13" t="s">
        <v>35</v>
      </c>
      <c r="AX250" s="13" t="s">
        <v>73</v>
      </c>
      <c r="AY250" s="209" t="s">
        <v>137</v>
      </c>
    </row>
    <row r="251" spans="1:65" s="14" customFormat="1" ht="11.25">
      <c r="B251" s="210"/>
      <c r="C251" s="211"/>
      <c r="D251" s="200" t="s">
        <v>191</v>
      </c>
      <c r="E251" s="212" t="s">
        <v>19</v>
      </c>
      <c r="F251" s="213" t="s">
        <v>193</v>
      </c>
      <c r="G251" s="211"/>
      <c r="H251" s="214">
        <v>2916.27</v>
      </c>
      <c r="I251" s="215"/>
      <c r="J251" s="211"/>
      <c r="K251" s="211"/>
      <c r="L251" s="216"/>
      <c r="M251" s="217"/>
      <c r="N251" s="218"/>
      <c r="O251" s="218"/>
      <c r="P251" s="218"/>
      <c r="Q251" s="218"/>
      <c r="R251" s="218"/>
      <c r="S251" s="218"/>
      <c r="T251" s="219"/>
      <c r="AT251" s="220" t="s">
        <v>191</v>
      </c>
      <c r="AU251" s="220" t="s">
        <v>82</v>
      </c>
      <c r="AV251" s="14" t="s">
        <v>143</v>
      </c>
      <c r="AW251" s="14" t="s">
        <v>35</v>
      </c>
      <c r="AX251" s="14" t="s">
        <v>80</v>
      </c>
      <c r="AY251" s="220" t="s">
        <v>137</v>
      </c>
    </row>
    <row r="252" spans="1:65" s="2" customFormat="1" ht="24.2" customHeight="1">
      <c r="A252" s="36"/>
      <c r="B252" s="37"/>
      <c r="C252" s="180" t="s">
        <v>425</v>
      </c>
      <c r="D252" s="180" t="s">
        <v>139</v>
      </c>
      <c r="E252" s="181" t="s">
        <v>466</v>
      </c>
      <c r="F252" s="182" t="s">
        <v>467</v>
      </c>
      <c r="G252" s="183" t="s">
        <v>142</v>
      </c>
      <c r="H252" s="184">
        <v>2872.13</v>
      </c>
      <c r="I252" s="185"/>
      <c r="J252" s="186">
        <f>ROUND(I252*H252,2)</f>
        <v>0</v>
      </c>
      <c r="K252" s="182" t="s">
        <v>148</v>
      </c>
      <c r="L252" s="41"/>
      <c r="M252" s="187" t="s">
        <v>19</v>
      </c>
      <c r="N252" s="188" t="s">
        <v>44</v>
      </c>
      <c r="O252" s="66"/>
      <c r="P252" s="189">
        <f>O252*H252</f>
        <v>0</v>
      </c>
      <c r="Q252" s="189">
        <v>0</v>
      </c>
      <c r="R252" s="189">
        <f>Q252*H252</f>
        <v>0</v>
      </c>
      <c r="S252" s="189">
        <v>0</v>
      </c>
      <c r="T252" s="190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91" t="s">
        <v>143</v>
      </c>
      <c r="AT252" s="191" t="s">
        <v>139</v>
      </c>
      <c r="AU252" s="191" t="s">
        <v>82</v>
      </c>
      <c r="AY252" s="19" t="s">
        <v>137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19" t="s">
        <v>80</v>
      </c>
      <c r="BK252" s="192">
        <f>ROUND(I252*H252,2)</f>
        <v>0</v>
      </c>
      <c r="BL252" s="19" t="s">
        <v>143</v>
      </c>
      <c r="BM252" s="191" t="s">
        <v>1126</v>
      </c>
    </row>
    <row r="253" spans="1:65" s="2" customFormat="1" ht="11.25">
      <c r="A253" s="36"/>
      <c r="B253" s="37"/>
      <c r="C253" s="38"/>
      <c r="D253" s="193" t="s">
        <v>150</v>
      </c>
      <c r="E253" s="38"/>
      <c r="F253" s="194" t="s">
        <v>469</v>
      </c>
      <c r="G253" s="38"/>
      <c r="H253" s="38"/>
      <c r="I253" s="195"/>
      <c r="J253" s="38"/>
      <c r="K253" s="38"/>
      <c r="L253" s="41"/>
      <c r="M253" s="196"/>
      <c r="N253" s="197"/>
      <c r="O253" s="66"/>
      <c r="P253" s="66"/>
      <c r="Q253" s="66"/>
      <c r="R253" s="66"/>
      <c r="S253" s="66"/>
      <c r="T253" s="67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9" t="s">
        <v>150</v>
      </c>
      <c r="AU253" s="19" t="s">
        <v>82</v>
      </c>
    </row>
    <row r="254" spans="1:65" s="15" customFormat="1" ht="11.25">
      <c r="B254" s="231"/>
      <c r="C254" s="232"/>
      <c r="D254" s="200" t="s">
        <v>191</v>
      </c>
      <c r="E254" s="233" t="s">
        <v>19</v>
      </c>
      <c r="F254" s="234" t="s">
        <v>470</v>
      </c>
      <c r="G254" s="232"/>
      <c r="H254" s="233" t="s">
        <v>19</v>
      </c>
      <c r="I254" s="235"/>
      <c r="J254" s="232"/>
      <c r="K254" s="232"/>
      <c r="L254" s="236"/>
      <c r="M254" s="237"/>
      <c r="N254" s="238"/>
      <c r="O254" s="238"/>
      <c r="P254" s="238"/>
      <c r="Q254" s="238"/>
      <c r="R254" s="238"/>
      <c r="S254" s="238"/>
      <c r="T254" s="239"/>
      <c r="AT254" s="240" t="s">
        <v>191</v>
      </c>
      <c r="AU254" s="240" t="s">
        <v>82</v>
      </c>
      <c r="AV254" s="15" t="s">
        <v>80</v>
      </c>
      <c r="AW254" s="15" t="s">
        <v>35</v>
      </c>
      <c r="AX254" s="15" t="s">
        <v>73</v>
      </c>
      <c r="AY254" s="240" t="s">
        <v>137</v>
      </c>
    </row>
    <row r="255" spans="1:65" s="13" customFormat="1" ht="11.25">
      <c r="B255" s="198"/>
      <c r="C255" s="199"/>
      <c r="D255" s="200" t="s">
        <v>191</v>
      </c>
      <c r="E255" s="201" t="s">
        <v>19</v>
      </c>
      <c r="F255" s="202" t="s">
        <v>1127</v>
      </c>
      <c r="G255" s="199"/>
      <c r="H255" s="203">
        <v>2650.13</v>
      </c>
      <c r="I255" s="204"/>
      <c r="J255" s="199"/>
      <c r="K255" s="199"/>
      <c r="L255" s="205"/>
      <c r="M255" s="206"/>
      <c r="N255" s="207"/>
      <c r="O255" s="207"/>
      <c r="P255" s="207"/>
      <c r="Q255" s="207"/>
      <c r="R255" s="207"/>
      <c r="S255" s="207"/>
      <c r="T255" s="208"/>
      <c r="AT255" s="209" t="s">
        <v>191</v>
      </c>
      <c r="AU255" s="209" t="s">
        <v>82</v>
      </c>
      <c r="AV255" s="13" t="s">
        <v>82</v>
      </c>
      <c r="AW255" s="13" t="s">
        <v>35</v>
      </c>
      <c r="AX255" s="13" t="s">
        <v>73</v>
      </c>
      <c r="AY255" s="209" t="s">
        <v>137</v>
      </c>
    </row>
    <row r="256" spans="1:65" s="13" customFormat="1" ht="11.25">
      <c r="B256" s="198"/>
      <c r="C256" s="199"/>
      <c r="D256" s="200" t="s">
        <v>191</v>
      </c>
      <c r="E256" s="201" t="s">
        <v>19</v>
      </c>
      <c r="F256" s="202" t="s">
        <v>1121</v>
      </c>
      <c r="G256" s="199"/>
      <c r="H256" s="203">
        <v>102</v>
      </c>
      <c r="I256" s="204"/>
      <c r="J256" s="199"/>
      <c r="K256" s="199"/>
      <c r="L256" s="205"/>
      <c r="M256" s="206"/>
      <c r="N256" s="207"/>
      <c r="O256" s="207"/>
      <c r="P256" s="207"/>
      <c r="Q256" s="207"/>
      <c r="R256" s="207"/>
      <c r="S256" s="207"/>
      <c r="T256" s="208"/>
      <c r="AT256" s="209" t="s">
        <v>191</v>
      </c>
      <c r="AU256" s="209" t="s">
        <v>82</v>
      </c>
      <c r="AV256" s="13" t="s">
        <v>82</v>
      </c>
      <c r="AW256" s="13" t="s">
        <v>35</v>
      </c>
      <c r="AX256" s="13" t="s">
        <v>73</v>
      </c>
      <c r="AY256" s="209" t="s">
        <v>137</v>
      </c>
    </row>
    <row r="257" spans="1:65" s="13" customFormat="1" ht="11.25">
      <c r="B257" s="198"/>
      <c r="C257" s="199"/>
      <c r="D257" s="200" t="s">
        <v>191</v>
      </c>
      <c r="E257" s="201" t="s">
        <v>19</v>
      </c>
      <c r="F257" s="202" t="s">
        <v>1119</v>
      </c>
      <c r="G257" s="199"/>
      <c r="H257" s="203">
        <v>120</v>
      </c>
      <c r="I257" s="204"/>
      <c r="J257" s="199"/>
      <c r="K257" s="199"/>
      <c r="L257" s="205"/>
      <c r="M257" s="206"/>
      <c r="N257" s="207"/>
      <c r="O257" s="207"/>
      <c r="P257" s="207"/>
      <c r="Q257" s="207"/>
      <c r="R257" s="207"/>
      <c r="S257" s="207"/>
      <c r="T257" s="208"/>
      <c r="AT257" s="209" t="s">
        <v>191</v>
      </c>
      <c r="AU257" s="209" t="s">
        <v>82</v>
      </c>
      <c r="AV257" s="13" t="s">
        <v>82</v>
      </c>
      <c r="AW257" s="13" t="s">
        <v>35</v>
      </c>
      <c r="AX257" s="13" t="s">
        <v>73</v>
      </c>
      <c r="AY257" s="209" t="s">
        <v>137</v>
      </c>
    </row>
    <row r="258" spans="1:65" s="14" customFormat="1" ht="11.25">
      <c r="B258" s="210"/>
      <c r="C258" s="211"/>
      <c r="D258" s="200" t="s">
        <v>191</v>
      </c>
      <c r="E258" s="212" t="s">
        <v>19</v>
      </c>
      <c r="F258" s="213" t="s">
        <v>193</v>
      </c>
      <c r="G258" s="211"/>
      <c r="H258" s="214">
        <v>2872.13</v>
      </c>
      <c r="I258" s="215"/>
      <c r="J258" s="211"/>
      <c r="K258" s="211"/>
      <c r="L258" s="216"/>
      <c r="M258" s="217"/>
      <c r="N258" s="218"/>
      <c r="O258" s="218"/>
      <c r="P258" s="218"/>
      <c r="Q258" s="218"/>
      <c r="R258" s="218"/>
      <c r="S258" s="218"/>
      <c r="T258" s="219"/>
      <c r="AT258" s="220" t="s">
        <v>191</v>
      </c>
      <c r="AU258" s="220" t="s">
        <v>82</v>
      </c>
      <c r="AV258" s="14" t="s">
        <v>143</v>
      </c>
      <c r="AW258" s="14" t="s">
        <v>35</v>
      </c>
      <c r="AX258" s="14" t="s">
        <v>80</v>
      </c>
      <c r="AY258" s="220" t="s">
        <v>137</v>
      </c>
    </row>
    <row r="259" spans="1:65" s="2" customFormat="1" ht="24.2" customHeight="1">
      <c r="A259" s="36"/>
      <c r="B259" s="37"/>
      <c r="C259" s="180" t="s">
        <v>438</v>
      </c>
      <c r="D259" s="180" t="s">
        <v>139</v>
      </c>
      <c r="E259" s="181" t="s">
        <v>473</v>
      </c>
      <c r="F259" s="182" t="s">
        <v>474</v>
      </c>
      <c r="G259" s="183" t="s">
        <v>142</v>
      </c>
      <c r="H259" s="184">
        <v>367.5</v>
      </c>
      <c r="I259" s="185"/>
      <c r="J259" s="186">
        <f>ROUND(I259*H259,2)</f>
        <v>0</v>
      </c>
      <c r="K259" s="182" t="s">
        <v>148</v>
      </c>
      <c r="L259" s="41"/>
      <c r="M259" s="187" t="s">
        <v>19</v>
      </c>
      <c r="N259" s="188" t="s">
        <v>44</v>
      </c>
      <c r="O259" s="66"/>
      <c r="P259" s="189">
        <f>O259*H259</f>
        <v>0</v>
      </c>
      <c r="Q259" s="189">
        <v>0.29160000000000003</v>
      </c>
      <c r="R259" s="189">
        <f>Q259*H259</f>
        <v>107.16300000000001</v>
      </c>
      <c r="S259" s="189">
        <v>0</v>
      </c>
      <c r="T259" s="190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91" t="s">
        <v>143</v>
      </c>
      <c r="AT259" s="191" t="s">
        <v>139</v>
      </c>
      <c r="AU259" s="191" t="s">
        <v>82</v>
      </c>
      <c r="AY259" s="19" t="s">
        <v>137</v>
      </c>
      <c r="BE259" s="192">
        <f>IF(N259="základní",J259,0)</f>
        <v>0</v>
      </c>
      <c r="BF259" s="192">
        <f>IF(N259="snížená",J259,0)</f>
        <v>0</v>
      </c>
      <c r="BG259" s="192">
        <f>IF(N259="zákl. přenesená",J259,0)</f>
        <v>0</v>
      </c>
      <c r="BH259" s="192">
        <f>IF(N259="sníž. přenesená",J259,0)</f>
        <v>0</v>
      </c>
      <c r="BI259" s="192">
        <f>IF(N259="nulová",J259,0)</f>
        <v>0</v>
      </c>
      <c r="BJ259" s="19" t="s">
        <v>80</v>
      </c>
      <c r="BK259" s="192">
        <f>ROUND(I259*H259,2)</f>
        <v>0</v>
      </c>
      <c r="BL259" s="19" t="s">
        <v>143</v>
      </c>
      <c r="BM259" s="191" t="s">
        <v>1128</v>
      </c>
    </row>
    <row r="260" spans="1:65" s="2" customFormat="1" ht="11.25">
      <c r="A260" s="36"/>
      <c r="B260" s="37"/>
      <c r="C260" s="38"/>
      <c r="D260" s="193" t="s">
        <v>150</v>
      </c>
      <c r="E260" s="38"/>
      <c r="F260" s="194" t="s">
        <v>476</v>
      </c>
      <c r="G260" s="38"/>
      <c r="H260" s="38"/>
      <c r="I260" s="195"/>
      <c r="J260" s="38"/>
      <c r="K260" s="38"/>
      <c r="L260" s="41"/>
      <c r="M260" s="196"/>
      <c r="N260" s="197"/>
      <c r="O260" s="66"/>
      <c r="P260" s="66"/>
      <c r="Q260" s="66"/>
      <c r="R260" s="66"/>
      <c r="S260" s="66"/>
      <c r="T260" s="67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9" t="s">
        <v>150</v>
      </c>
      <c r="AU260" s="19" t="s">
        <v>82</v>
      </c>
    </row>
    <row r="261" spans="1:65" s="13" customFormat="1" ht="11.25">
      <c r="B261" s="198"/>
      <c r="C261" s="199"/>
      <c r="D261" s="200" t="s">
        <v>191</v>
      </c>
      <c r="E261" s="201" t="s">
        <v>19</v>
      </c>
      <c r="F261" s="202" t="s">
        <v>1129</v>
      </c>
      <c r="G261" s="199"/>
      <c r="H261" s="203">
        <v>367.5</v>
      </c>
      <c r="I261" s="204"/>
      <c r="J261" s="199"/>
      <c r="K261" s="199"/>
      <c r="L261" s="205"/>
      <c r="M261" s="206"/>
      <c r="N261" s="207"/>
      <c r="O261" s="207"/>
      <c r="P261" s="207"/>
      <c r="Q261" s="207"/>
      <c r="R261" s="207"/>
      <c r="S261" s="207"/>
      <c r="T261" s="208"/>
      <c r="AT261" s="209" t="s">
        <v>191</v>
      </c>
      <c r="AU261" s="209" t="s">
        <v>82</v>
      </c>
      <c r="AV261" s="13" t="s">
        <v>82</v>
      </c>
      <c r="AW261" s="13" t="s">
        <v>35</v>
      </c>
      <c r="AX261" s="13" t="s">
        <v>73</v>
      </c>
      <c r="AY261" s="209" t="s">
        <v>137</v>
      </c>
    </row>
    <row r="262" spans="1:65" s="2" customFormat="1" ht="16.5" customHeight="1">
      <c r="A262" s="36"/>
      <c r="B262" s="37"/>
      <c r="C262" s="180" t="s">
        <v>446</v>
      </c>
      <c r="D262" s="180" t="s">
        <v>139</v>
      </c>
      <c r="E262" s="181" t="s">
        <v>479</v>
      </c>
      <c r="F262" s="182" t="s">
        <v>480</v>
      </c>
      <c r="G262" s="183" t="s">
        <v>189</v>
      </c>
      <c r="H262" s="184">
        <v>164.64</v>
      </c>
      <c r="I262" s="185"/>
      <c r="J262" s="186">
        <f>ROUND(I262*H262,2)</f>
        <v>0</v>
      </c>
      <c r="K262" s="182" t="s">
        <v>148</v>
      </c>
      <c r="L262" s="41"/>
      <c r="M262" s="187" t="s">
        <v>19</v>
      </c>
      <c r="N262" s="188" t="s">
        <v>44</v>
      </c>
      <c r="O262" s="66"/>
      <c r="P262" s="189">
        <f>O262*H262</f>
        <v>0</v>
      </c>
      <c r="Q262" s="189">
        <v>0</v>
      </c>
      <c r="R262" s="189">
        <f>Q262*H262</f>
        <v>0</v>
      </c>
      <c r="S262" s="189">
        <v>0</v>
      </c>
      <c r="T262" s="190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91" t="s">
        <v>143</v>
      </c>
      <c r="AT262" s="191" t="s">
        <v>139</v>
      </c>
      <c r="AU262" s="191" t="s">
        <v>82</v>
      </c>
      <c r="AY262" s="19" t="s">
        <v>137</v>
      </c>
      <c r="BE262" s="192">
        <f>IF(N262="základní",J262,0)</f>
        <v>0</v>
      </c>
      <c r="BF262" s="192">
        <f>IF(N262="snížená",J262,0)</f>
        <v>0</v>
      </c>
      <c r="BG262" s="192">
        <f>IF(N262="zákl. přenesená",J262,0)</f>
        <v>0</v>
      </c>
      <c r="BH262" s="192">
        <f>IF(N262="sníž. přenesená",J262,0)</f>
        <v>0</v>
      </c>
      <c r="BI262" s="192">
        <f>IF(N262="nulová",J262,0)</f>
        <v>0</v>
      </c>
      <c r="BJ262" s="19" t="s">
        <v>80</v>
      </c>
      <c r="BK262" s="192">
        <f>ROUND(I262*H262,2)</f>
        <v>0</v>
      </c>
      <c r="BL262" s="19" t="s">
        <v>143</v>
      </c>
      <c r="BM262" s="191" t="s">
        <v>1130</v>
      </c>
    </row>
    <row r="263" spans="1:65" s="2" customFormat="1" ht="11.25">
      <c r="A263" s="36"/>
      <c r="B263" s="37"/>
      <c r="C263" s="38"/>
      <c r="D263" s="193" t="s">
        <v>150</v>
      </c>
      <c r="E263" s="38"/>
      <c r="F263" s="194" t="s">
        <v>482</v>
      </c>
      <c r="G263" s="38"/>
      <c r="H263" s="38"/>
      <c r="I263" s="195"/>
      <c r="J263" s="38"/>
      <c r="K263" s="38"/>
      <c r="L263" s="41"/>
      <c r="M263" s="196"/>
      <c r="N263" s="197"/>
      <c r="O263" s="66"/>
      <c r="P263" s="66"/>
      <c r="Q263" s="66"/>
      <c r="R263" s="66"/>
      <c r="S263" s="66"/>
      <c r="T263" s="67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9" t="s">
        <v>150</v>
      </c>
      <c r="AU263" s="19" t="s">
        <v>82</v>
      </c>
    </row>
    <row r="264" spans="1:65" s="13" customFormat="1" ht="11.25">
      <c r="B264" s="198"/>
      <c r="C264" s="199"/>
      <c r="D264" s="200" t="s">
        <v>191</v>
      </c>
      <c r="E264" s="201" t="s">
        <v>19</v>
      </c>
      <c r="F264" s="202" t="s">
        <v>1131</v>
      </c>
      <c r="G264" s="199"/>
      <c r="H264" s="203">
        <v>164.64</v>
      </c>
      <c r="I264" s="204"/>
      <c r="J264" s="199"/>
      <c r="K264" s="199"/>
      <c r="L264" s="205"/>
      <c r="M264" s="206"/>
      <c r="N264" s="207"/>
      <c r="O264" s="207"/>
      <c r="P264" s="207"/>
      <c r="Q264" s="207"/>
      <c r="R264" s="207"/>
      <c r="S264" s="207"/>
      <c r="T264" s="208"/>
      <c r="AT264" s="209" t="s">
        <v>191</v>
      </c>
      <c r="AU264" s="209" t="s">
        <v>82</v>
      </c>
      <c r="AV264" s="13" t="s">
        <v>82</v>
      </c>
      <c r="AW264" s="13" t="s">
        <v>35</v>
      </c>
      <c r="AX264" s="13" t="s">
        <v>73</v>
      </c>
      <c r="AY264" s="209" t="s">
        <v>137</v>
      </c>
    </row>
    <row r="265" spans="1:65" s="12" customFormat="1" ht="22.9" customHeight="1">
      <c r="B265" s="164"/>
      <c r="C265" s="165"/>
      <c r="D265" s="166" t="s">
        <v>72</v>
      </c>
      <c r="E265" s="178" t="s">
        <v>174</v>
      </c>
      <c r="F265" s="178" t="s">
        <v>484</v>
      </c>
      <c r="G265" s="165"/>
      <c r="H265" s="165"/>
      <c r="I265" s="168"/>
      <c r="J265" s="179">
        <f>BK265</f>
        <v>0</v>
      </c>
      <c r="K265" s="165"/>
      <c r="L265" s="170"/>
      <c r="M265" s="171"/>
      <c r="N265" s="172"/>
      <c r="O265" s="172"/>
      <c r="P265" s="173">
        <f>SUM(P266:P272)</f>
        <v>0</v>
      </c>
      <c r="Q265" s="172"/>
      <c r="R265" s="173">
        <f>SUM(R266:R272)</f>
        <v>0.37043999999999999</v>
      </c>
      <c r="S265" s="172"/>
      <c r="T265" s="174">
        <f>SUM(T266:T272)</f>
        <v>0</v>
      </c>
      <c r="AR265" s="175" t="s">
        <v>80</v>
      </c>
      <c r="AT265" s="176" t="s">
        <v>72</v>
      </c>
      <c r="AU265" s="176" t="s">
        <v>80</v>
      </c>
      <c r="AY265" s="175" t="s">
        <v>137</v>
      </c>
      <c r="BK265" s="177">
        <f>SUM(BK266:BK272)</f>
        <v>0</v>
      </c>
    </row>
    <row r="266" spans="1:65" s="2" customFormat="1" ht="21.75" customHeight="1">
      <c r="A266" s="36"/>
      <c r="B266" s="37"/>
      <c r="C266" s="180" t="s">
        <v>452</v>
      </c>
      <c r="D266" s="180" t="s">
        <v>139</v>
      </c>
      <c r="E266" s="181" t="s">
        <v>486</v>
      </c>
      <c r="F266" s="182" t="s">
        <v>487</v>
      </c>
      <c r="G266" s="183" t="s">
        <v>171</v>
      </c>
      <c r="H266" s="184">
        <v>735</v>
      </c>
      <c r="I266" s="185"/>
      <c r="J266" s="186">
        <f>ROUND(I266*H266,2)</f>
        <v>0</v>
      </c>
      <c r="K266" s="182" t="s">
        <v>148</v>
      </c>
      <c r="L266" s="41"/>
      <c r="M266" s="187" t="s">
        <v>19</v>
      </c>
      <c r="N266" s="188" t="s">
        <v>44</v>
      </c>
      <c r="O266" s="66"/>
      <c r="P266" s="189">
        <f>O266*H266</f>
        <v>0</v>
      </c>
      <c r="Q266" s="189">
        <v>0</v>
      </c>
      <c r="R266" s="189">
        <f>Q266*H266</f>
        <v>0</v>
      </c>
      <c r="S266" s="189">
        <v>0</v>
      </c>
      <c r="T266" s="190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91" t="s">
        <v>143</v>
      </c>
      <c r="AT266" s="191" t="s">
        <v>139</v>
      </c>
      <c r="AU266" s="191" t="s">
        <v>82</v>
      </c>
      <c r="AY266" s="19" t="s">
        <v>137</v>
      </c>
      <c r="BE266" s="192">
        <f>IF(N266="základní",J266,0)</f>
        <v>0</v>
      </c>
      <c r="BF266" s="192">
        <f>IF(N266="snížená",J266,0)</f>
        <v>0</v>
      </c>
      <c r="BG266" s="192">
        <f>IF(N266="zákl. přenesená",J266,0)</f>
        <v>0</v>
      </c>
      <c r="BH266" s="192">
        <f>IF(N266="sníž. přenesená",J266,0)</f>
        <v>0</v>
      </c>
      <c r="BI266" s="192">
        <f>IF(N266="nulová",J266,0)</f>
        <v>0</v>
      </c>
      <c r="BJ266" s="19" t="s">
        <v>80</v>
      </c>
      <c r="BK266" s="192">
        <f>ROUND(I266*H266,2)</f>
        <v>0</v>
      </c>
      <c r="BL266" s="19" t="s">
        <v>143</v>
      </c>
      <c r="BM266" s="191" t="s">
        <v>1132</v>
      </c>
    </row>
    <row r="267" spans="1:65" s="2" customFormat="1" ht="11.25">
      <c r="A267" s="36"/>
      <c r="B267" s="37"/>
      <c r="C267" s="38"/>
      <c r="D267" s="193" t="s">
        <v>150</v>
      </c>
      <c r="E267" s="38"/>
      <c r="F267" s="194" t="s">
        <v>489</v>
      </c>
      <c r="G267" s="38"/>
      <c r="H267" s="38"/>
      <c r="I267" s="195"/>
      <c r="J267" s="38"/>
      <c r="K267" s="38"/>
      <c r="L267" s="41"/>
      <c r="M267" s="196"/>
      <c r="N267" s="197"/>
      <c r="O267" s="66"/>
      <c r="P267" s="66"/>
      <c r="Q267" s="66"/>
      <c r="R267" s="66"/>
      <c r="S267" s="66"/>
      <c r="T267" s="67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9" t="s">
        <v>150</v>
      </c>
      <c r="AU267" s="19" t="s">
        <v>82</v>
      </c>
    </row>
    <row r="268" spans="1:65" s="13" customFormat="1" ht="11.25">
      <c r="B268" s="198"/>
      <c r="C268" s="199"/>
      <c r="D268" s="200" t="s">
        <v>191</v>
      </c>
      <c r="E268" s="201" t="s">
        <v>19</v>
      </c>
      <c r="F268" s="202" t="s">
        <v>1133</v>
      </c>
      <c r="G268" s="199"/>
      <c r="H268" s="203">
        <v>735</v>
      </c>
      <c r="I268" s="204"/>
      <c r="J268" s="199"/>
      <c r="K268" s="199"/>
      <c r="L268" s="205"/>
      <c r="M268" s="206"/>
      <c r="N268" s="207"/>
      <c r="O268" s="207"/>
      <c r="P268" s="207"/>
      <c r="Q268" s="207"/>
      <c r="R268" s="207"/>
      <c r="S268" s="207"/>
      <c r="T268" s="208"/>
      <c r="AT268" s="209" t="s">
        <v>191</v>
      </c>
      <c r="AU268" s="209" t="s">
        <v>82</v>
      </c>
      <c r="AV268" s="13" t="s">
        <v>82</v>
      </c>
      <c r="AW268" s="13" t="s">
        <v>35</v>
      </c>
      <c r="AX268" s="13" t="s">
        <v>73</v>
      </c>
      <c r="AY268" s="209" t="s">
        <v>137</v>
      </c>
    </row>
    <row r="269" spans="1:65" s="14" customFormat="1" ht="11.25">
      <c r="B269" s="210"/>
      <c r="C269" s="211"/>
      <c r="D269" s="200" t="s">
        <v>191</v>
      </c>
      <c r="E269" s="212" t="s">
        <v>19</v>
      </c>
      <c r="F269" s="213" t="s">
        <v>193</v>
      </c>
      <c r="G269" s="211"/>
      <c r="H269" s="214">
        <v>735</v>
      </c>
      <c r="I269" s="215"/>
      <c r="J269" s="211"/>
      <c r="K269" s="211"/>
      <c r="L269" s="216"/>
      <c r="M269" s="217"/>
      <c r="N269" s="218"/>
      <c r="O269" s="218"/>
      <c r="P269" s="218"/>
      <c r="Q269" s="218"/>
      <c r="R269" s="218"/>
      <c r="S269" s="218"/>
      <c r="T269" s="219"/>
      <c r="AT269" s="220" t="s">
        <v>191</v>
      </c>
      <c r="AU269" s="220" t="s">
        <v>82</v>
      </c>
      <c r="AV269" s="14" t="s">
        <v>143</v>
      </c>
      <c r="AW269" s="14" t="s">
        <v>35</v>
      </c>
      <c r="AX269" s="14" t="s">
        <v>80</v>
      </c>
      <c r="AY269" s="220" t="s">
        <v>137</v>
      </c>
    </row>
    <row r="270" spans="1:65" s="2" customFormat="1" ht="24.2" customHeight="1">
      <c r="A270" s="36"/>
      <c r="B270" s="37"/>
      <c r="C270" s="221" t="s">
        <v>459</v>
      </c>
      <c r="D270" s="221" t="s">
        <v>269</v>
      </c>
      <c r="E270" s="222" t="s">
        <v>493</v>
      </c>
      <c r="F270" s="223" t="s">
        <v>494</v>
      </c>
      <c r="G270" s="224" t="s">
        <v>171</v>
      </c>
      <c r="H270" s="225">
        <v>771.75</v>
      </c>
      <c r="I270" s="226"/>
      <c r="J270" s="227">
        <f>ROUND(I270*H270,2)</f>
        <v>0</v>
      </c>
      <c r="K270" s="223" t="s">
        <v>148</v>
      </c>
      <c r="L270" s="228"/>
      <c r="M270" s="229" t="s">
        <v>19</v>
      </c>
      <c r="N270" s="230" t="s">
        <v>44</v>
      </c>
      <c r="O270" s="66"/>
      <c r="P270" s="189">
        <f>O270*H270</f>
        <v>0</v>
      </c>
      <c r="Q270" s="189">
        <v>4.8000000000000001E-4</v>
      </c>
      <c r="R270" s="189">
        <f>Q270*H270</f>
        <v>0.37043999999999999</v>
      </c>
      <c r="S270" s="189">
        <v>0</v>
      </c>
      <c r="T270" s="190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91" t="s">
        <v>174</v>
      </c>
      <c r="AT270" s="191" t="s">
        <v>269</v>
      </c>
      <c r="AU270" s="191" t="s">
        <v>82</v>
      </c>
      <c r="AY270" s="19" t="s">
        <v>137</v>
      </c>
      <c r="BE270" s="192">
        <f>IF(N270="základní",J270,0)</f>
        <v>0</v>
      </c>
      <c r="BF270" s="192">
        <f>IF(N270="snížená",J270,0)</f>
        <v>0</v>
      </c>
      <c r="BG270" s="192">
        <f>IF(N270="zákl. přenesená",J270,0)</f>
        <v>0</v>
      </c>
      <c r="BH270" s="192">
        <f>IF(N270="sníž. přenesená",J270,0)</f>
        <v>0</v>
      </c>
      <c r="BI270" s="192">
        <f>IF(N270="nulová",J270,0)</f>
        <v>0</v>
      </c>
      <c r="BJ270" s="19" t="s">
        <v>80</v>
      </c>
      <c r="BK270" s="192">
        <f>ROUND(I270*H270,2)</f>
        <v>0</v>
      </c>
      <c r="BL270" s="19" t="s">
        <v>143</v>
      </c>
      <c r="BM270" s="191" t="s">
        <v>1134</v>
      </c>
    </row>
    <row r="271" spans="1:65" s="13" customFormat="1" ht="11.25">
      <c r="B271" s="198"/>
      <c r="C271" s="199"/>
      <c r="D271" s="200" t="s">
        <v>191</v>
      </c>
      <c r="E271" s="201" t="s">
        <v>19</v>
      </c>
      <c r="F271" s="202" t="s">
        <v>1135</v>
      </c>
      <c r="G271" s="199"/>
      <c r="H271" s="203">
        <v>771.75</v>
      </c>
      <c r="I271" s="204"/>
      <c r="J271" s="199"/>
      <c r="K271" s="199"/>
      <c r="L271" s="205"/>
      <c r="M271" s="206"/>
      <c r="N271" s="207"/>
      <c r="O271" s="207"/>
      <c r="P271" s="207"/>
      <c r="Q271" s="207"/>
      <c r="R271" s="207"/>
      <c r="S271" s="207"/>
      <c r="T271" s="208"/>
      <c r="AT271" s="209" t="s">
        <v>191</v>
      </c>
      <c r="AU271" s="209" t="s">
        <v>82</v>
      </c>
      <c r="AV271" s="13" t="s">
        <v>82</v>
      </c>
      <c r="AW271" s="13" t="s">
        <v>35</v>
      </c>
      <c r="AX271" s="13" t="s">
        <v>73</v>
      </c>
      <c r="AY271" s="209" t="s">
        <v>137</v>
      </c>
    </row>
    <row r="272" spans="1:65" s="14" customFormat="1" ht="11.25">
      <c r="B272" s="210"/>
      <c r="C272" s="211"/>
      <c r="D272" s="200" t="s">
        <v>191</v>
      </c>
      <c r="E272" s="212" t="s">
        <v>19</v>
      </c>
      <c r="F272" s="213" t="s">
        <v>193</v>
      </c>
      <c r="G272" s="211"/>
      <c r="H272" s="214">
        <v>771.75</v>
      </c>
      <c r="I272" s="215"/>
      <c r="J272" s="211"/>
      <c r="K272" s="211"/>
      <c r="L272" s="216"/>
      <c r="M272" s="217"/>
      <c r="N272" s="218"/>
      <c r="O272" s="218"/>
      <c r="P272" s="218"/>
      <c r="Q272" s="218"/>
      <c r="R272" s="218"/>
      <c r="S272" s="218"/>
      <c r="T272" s="219"/>
      <c r="AT272" s="220" t="s">
        <v>191</v>
      </c>
      <c r="AU272" s="220" t="s">
        <v>82</v>
      </c>
      <c r="AV272" s="14" t="s">
        <v>143</v>
      </c>
      <c r="AW272" s="14" t="s">
        <v>35</v>
      </c>
      <c r="AX272" s="14" t="s">
        <v>80</v>
      </c>
      <c r="AY272" s="220" t="s">
        <v>137</v>
      </c>
    </row>
    <row r="273" spans="1:65" s="12" customFormat="1" ht="22.9" customHeight="1">
      <c r="B273" s="164"/>
      <c r="C273" s="165"/>
      <c r="D273" s="166" t="s">
        <v>72</v>
      </c>
      <c r="E273" s="178" t="s">
        <v>180</v>
      </c>
      <c r="F273" s="178" t="s">
        <v>507</v>
      </c>
      <c r="G273" s="165"/>
      <c r="H273" s="165"/>
      <c r="I273" s="168"/>
      <c r="J273" s="179">
        <f>BK273</f>
        <v>0</v>
      </c>
      <c r="K273" s="165"/>
      <c r="L273" s="170"/>
      <c r="M273" s="171"/>
      <c r="N273" s="172"/>
      <c r="O273" s="172"/>
      <c r="P273" s="173">
        <f>SUM(P274:P300)</f>
        <v>0</v>
      </c>
      <c r="Q273" s="172"/>
      <c r="R273" s="173">
        <f>SUM(R274:R300)</f>
        <v>47.779069999999997</v>
      </c>
      <c r="S273" s="172"/>
      <c r="T273" s="174">
        <f>SUM(T274:T300)</f>
        <v>25.92</v>
      </c>
      <c r="AR273" s="175" t="s">
        <v>80</v>
      </c>
      <c r="AT273" s="176" t="s">
        <v>72</v>
      </c>
      <c r="AU273" s="176" t="s">
        <v>80</v>
      </c>
      <c r="AY273" s="175" t="s">
        <v>137</v>
      </c>
      <c r="BK273" s="177">
        <f>SUM(BK274:BK300)</f>
        <v>0</v>
      </c>
    </row>
    <row r="274" spans="1:65" s="2" customFormat="1" ht="24.2" customHeight="1">
      <c r="A274" s="36"/>
      <c r="B274" s="37"/>
      <c r="C274" s="180" t="s">
        <v>465</v>
      </c>
      <c r="D274" s="180" t="s">
        <v>139</v>
      </c>
      <c r="E274" s="181" t="s">
        <v>520</v>
      </c>
      <c r="F274" s="182" t="s">
        <v>521</v>
      </c>
      <c r="G274" s="183" t="s">
        <v>171</v>
      </c>
      <c r="H274" s="184">
        <v>60</v>
      </c>
      <c r="I274" s="185"/>
      <c r="J274" s="186">
        <f>ROUND(I274*H274,2)</f>
        <v>0</v>
      </c>
      <c r="K274" s="182" t="s">
        <v>148</v>
      </c>
      <c r="L274" s="41"/>
      <c r="M274" s="187" t="s">
        <v>19</v>
      </c>
      <c r="N274" s="188" t="s">
        <v>44</v>
      </c>
      <c r="O274" s="66"/>
      <c r="P274" s="189">
        <f>O274*H274</f>
        <v>0</v>
      </c>
      <c r="Q274" s="189">
        <v>0.15540000000000001</v>
      </c>
      <c r="R274" s="189">
        <f>Q274*H274</f>
        <v>9.3239999999999998</v>
      </c>
      <c r="S274" s="189">
        <v>0</v>
      </c>
      <c r="T274" s="190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91" t="s">
        <v>143</v>
      </c>
      <c r="AT274" s="191" t="s">
        <v>139</v>
      </c>
      <c r="AU274" s="191" t="s">
        <v>82</v>
      </c>
      <c r="AY274" s="19" t="s">
        <v>137</v>
      </c>
      <c r="BE274" s="192">
        <f>IF(N274="základní",J274,0)</f>
        <v>0</v>
      </c>
      <c r="BF274" s="192">
        <f>IF(N274="snížená",J274,0)</f>
        <v>0</v>
      </c>
      <c r="BG274" s="192">
        <f>IF(N274="zákl. přenesená",J274,0)</f>
        <v>0</v>
      </c>
      <c r="BH274" s="192">
        <f>IF(N274="sníž. přenesená",J274,0)</f>
        <v>0</v>
      </c>
      <c r="BI274" s="192">
        <f>IF(N274="nulová",J274,0)</f>
        <v>0</v>
      </c>
      <c r="BJ274" s="19" t="s">
        <v>80</v>
      </c>
      <c r="BK274" s="192">
        <f>ROUND(I274*H274,2)</f>
        <v>0</v>
      </c>
      <c r="BL274" s="19" t="s">
        <v>143</v>
      </c>
      <c r="BM274" s="191" t="s">
        <v>1136</v>
      </c>
    </row>
    <row r="275" spans="1:65" s="2" customFormat="1" ht="11.25">
      <c r="A275" s="36"/>
      <c r="B275" s="37"/>
      <c r="C275" s="38"/>
      <c r="D275" s="193" t="s">
        <v>150</v>
      </c>
      <c r="E275" s="38"/>
      <c r="F275" s="194" t="s">
        <v>523</v>
      </c>
      <c r="G275" s="38"/>
      <c r="H275" s="38"/>
      <c r="I275" s="195"/>
      <c r="J275" s="38"/>
      <c r="K275" s="38"/>
      <c r="L275" s="41"/>
      <c r="M275" s="196"/>
      <c r="N275" s="197"/>
      <c r="O275" s="66"/>
      <c r="P275" s="66"/>
      <c r="Q275" s="66"/>
      <c r="R275" s="66"/>
      <c r="S275" s="66"/>
      <c r="T275" s="67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9" t="s">
        <v>150</v>
      </c>
      <c r="AU275" s="19" t="s">
        <v>82</v>
      </c>
    </row>
    <row r="276" spans="1:65" s="13" customFormat="1" ht="11.25">
      <c r="B276" s="198"/>
      <c r="C276" s="199"/>
      <c r="D276" s="200" t="s">
        <v>191</v>
      </c>
      <c r="E276" s="201" t="s">
        <v>19</v>
      </c>
      <c r="F276" s="202" t="s">
        <v>1137</v>
      </c>
      <c r="G276" s="199"/>
      <c r="H276" s="203">
        <v>60</v>
      </c>
      <c r="I276" s="204"/>
      <c r="J276" s="199"/>
      <c r="K276" s="199"/>
      <c r="L276" s="205"/>
      <c r="M276" s="206"/>
      <c r="N276" s="207"/>
      <c r="O276" s="207"/>
      <c r="P276" s="207"/>
      <c r="Q276" s="207"/>
      <c r="R276" s="207"/>
      <c r="S276" s="207"/>
      <c r="T276" s="208"/>
      <c r="AT276" s="209" t="s">
        <v>191</v>
      </c>
      <c r="AU276" s="209" t="s">
        <v>82</v>
      </c>
      <c r="AV276" s="13" t="s">
        <v>82</v>
      </c>
      <c r="AW276" s="13" t="s">
        <v>35</v>
      </c>
      <c r="AX276" s="13" t="s">
        <v>73</v>
      </c>
      <c r="AY276" s="209" t="s">
        <v>137</v>
      </c>
    </row>
    <row r="277" spans="1:65" s="14" customFormat="1" ht="11.25">
      <c r="B277" s="210"/>
      <c r="C277" s="211"/>
      <c r="D277" s="200" t="s">
        <v>191</v>
      </c>
      <c r="E277" s="212" t="s">
        <v>19</v>
      </c>
      <c r="F277" s="213" t="s">
        <v>193</v>
      </c>
      <c r="G277" s="211"/>
      <c r="H277" s="214">
        <v>60</v>
      </c>
      <c r="I277" s="215"/>
      <c r="J277" s="211"/>
      <c r="K277" s="211"/>
      <c r="L277" s="216"/>
      <c r="M277" s="217"/>
      <c r="N277" s="218"/>
      <c r="O277" s="218"/>
      <c r="P277" s="218"/>
      <c r="Q277" s="218"/>
      <c r="R277" s="218"/>
      <c r="S277" s="218"/>
      <c r="T277" s="219"/>
      <c r="AT277" s="220" t="s">
        <v>191</v>
      </c>
      <c r="AU277" s="220" t="s">
        <v>82</v>
      </c>
      <c r="AV277" s="14" t="s">
        <v>143</v>
      </c>
      <c r="AW277" s="14" t="s">
        <v>35</v>
      </c>
      <c r="AX277" s="14" t="s">
        <v>80</v>
      </c>
      <c r="AY277" s="220" t="s">
        <v>137</v>
      </c>
    </row>
    <row r="278" spans="1:65" s="2" customFormat="1" ht="16.5" customHeight="1">
      <c r="A278" s="36"/>
      <c r="B278" s="37"/>
      <c r="C278" s="221" t="s">
        <v>472</v>
      </c>
      <c r="D278" s="221" t="s">
        <v>269</v>
      </c>
      <c r="E278" s="222" t="s">
        <v>529</v>
      </c>
      <c r="F278" s="223" t="s">
        <v>530</v>
      </c>
      <c r="G278" s="224" t="s">
        <v>147</v>
      </c>
      <c r="H278" s="225">
        <v>60</v>
      </c>
      <c r="I278" s="226"/>
      <c r="J278" s="227">
        <f>ROUND(I278*H278,2)</f>
        <v>0</v>
      </c>
      <c r="K278" s="223" t="s">
        <v>19</v>
      </c>
      <c r="L278" s="228"/>
      <c r="M278" s="229" t="s">
        <v>19</v>
      </c>
      <c r="N278" s="230" t="s">
        <v>44</v>
      </c>
      <c r="O278" s="66"/>
      <c r="P278" s="189">
        <f>O278*H278</f>
        <v>0</v>
      </c>
      <c r="Q278" s="189">
        <v>8.2100000000000006E-2</v>
      </c>
      <c r="R278" s="189">
        <f>Q278*H278</f>
        <v>4.9260000000000002</v>
      </c>
      <c r="S278" s="189">
        <v>0</v>
      </c>
      <c r="T278" s="190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91" t="s">
        <v>174</v>
      </c>
      <c r="AT278" s="191" t="s">
        <v>269</v>
      </c>
      <c r="AU278" s="191" t="s">
        <v>82</v>
      </c>
      <c r="AY278" s="19" t="s">
        <v>137</v>
      </c>
      <c r="BE278" s="192">
        <f>IF(N278="základní",J278,0)</f>
        <v>0</v>
      </c>
      <c r="BF278" s="192">
        <f>IF(N278="snížená",J278,0)</f>
        <v>0</v>
      </c>
      <c r="BG278" s="192">
        <f>IF(N278="zákl. přenesená",J278,0)</f>
        <v>0</v>
      </c>
      <c r="BH278" s="192">
        <f>IF(N278="sníž. přenesená",J278,0)</f>
        <v>0</v>
      </c>
      <c r="BI278" s="192">
        <f>IF(N278="nulová",J278,0)</f>
        <v>0</v>
      </c>
      <c r="BJ278" s="19" t="s">
        <v>80</v>
      </c>
      <c r="BK278" s="192">
        <f>ROUND(I278*H278,2)</f>
        <v>0</v>
      </c>
      <c r="BL278" s="19" t="s">
        <v>143</v>
      </c>
      <c r="BM278" s="191" t="s">
        <v>1138</v>
      </c>
    </row>
    <row r="279" spans="1:65" s="13" customFormat="1" ht="11.25">
      <c r="B279" s="198"/>
      <c r="C279" s="199"/>
      <c r="D279" s="200" t="s">
        <v>191</v>
      </c>
      <c r="E279" s="201" t="s">
        <v>19</v>
      </c>
      <c r="F279" s="202" t="s">
        <v>1137</v>
      </c>
      <c r="G279" s="199"/>
      <c r="H279" s="203">
        <v>60</v>
      </c>
      <c r="I279" s="204"/>
      <c r="J279" s="199"/>
      <c r="K279" s="199"/>
      <c r="L279" s="205"/>
      <c r="M279" s="206"/>
      <c r="N279" s="207"/>
      <c r="O279" s="207"/>
      <c r="P279" s="207"/>
      <c r="Q279" s="207"/>
      <c r="R279" s="207"/>
      <c r="S279" s="207"/>
      <c r="T279" s="208"/>
      <c r="AT279" s="209" t="s">
        <v>191</v>
      </c>
      <c r="AU279" s="209" t="s">
        <v>82</v>
      </c>
      <c r="AV279" s="13" t="s">
        <v>82</v>
      </c>
      <c r="AW279" s="13" t="s">
        <v>35</v>
      </c>
      <c r="AX279" s="13" t="s">
        <v>73</v>
      </c>
      <c r="AY279" s="209" t="s">
        <v>137</v>
      </c>
    </row>
    <row r="280" spans="1:65" s="14" customFormat="1" ht="11.25">
      <c r="B280" s="210"/>
      <c r="C280" s="211"/>
      <c r="D280" s="200" t="s">
        <v>191</v>
      </c>
      <c r="E280" s="212" t="s">
        <v>19</v>
      </c>
      <c r="F280" s="213" t="s">
        <v>193</v>
      </c>
      <c r="G280" s="211"/>
      <c r="H280" s="214">
        <v>60</v>
      </c>
      <c r="I280" s="215"/>
      <c r="J280" s="211"/>
      <c r="K280" s="211"/>
      <c r="L280" s="216"/>
      <c r="M280" s="217"/>
      <c r="N280" s="218"/>
      <c r="O280" s="218"/>
      <c r="P280" s="218"/>
      <c r="Q280" s="218"/>
      <c r="R280" s="218"/>
      <c r="S280" s="218"/>
      <c r="T280" s="219"/>
      <c r="AT280" s="220" t="s">
        <v>191</v>
      </c>
      <c r="AU280" s="220" t="s">
        <v>82</v>
      </c>
      <c r="AV280" s="14" t="s">
        <v>143</v>
      </c>
      <c r="AW280" s="14" t="s">
        <v>35</v>
      </c>
      <c r="AX280" s="14" t="s">
        <v>80</v>
      </c>
      <c r="AY280" s="220" t="s">
        <v>137</v>
      </c>
    </row>
    <row r="281" spans="1:65" s="2" customFormat="1" ht="21.75" customHeight="1">
      <c r="A281" s="36"/>
      <c r="B281" s="37"/>
      <c r="C281" s="180" t="s">
        <v>478</v>
      </c>
      <c r="D281" s="180" t="s">
        <v>139</v>
      </c>
      <c r="E281" s="181" t="s">
        <v>547</v>
      </c>
      <c r="F281" s="182" t="s">
        <v>548</v>
      </c>
      <c r="G281" s="183" t="s">
        <v>147</v>
      </c>
      <c r="H281" s="184">
        <v>2</v>
      </c>
      <c r="I281" s="185"/>
      <c r="J281" s="186">
        <f>ROUND(I281*H281,2)</f>
        <v>0</v>
      </c>
      <c r="K281" s="182" t="s">
        <v>148</v>
      </c>
      <c r="L281" s="41"/>
      <c r="M281" s="187" t="s">
        <v>19</v>
      </c>
      <c r="N281" s="188" t="s">
        <v>44</v>
      </c>
      <c r="O281" s="66"/>
      <c r="P281" s="189">
        <f>O281*H281</f>
        <v>0</v>
      </c>
      <c r="Q281" s="189">
        <v>16.75142</v>
      </c>
      <c r="R281" s="189">
        <f>Q281*H281</f>
        <v>33.502839999999999</v>
      </c>
      <c r="S281" s="189">
        <v>0</v>
      </c>
      <c r="T281" s="190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91" t="s">
        <v>143</v>
      </c>
      <c r="AT281" s="191" t="s">
        <v>139</v>
      </c>
      <c r="AU281" s="191" t="s">
        <v>82</v>
      </c>
      <c r="AY281" s="19" t="s">
        <v>137</v>
      </c>
      <c r="BE281" s="192">
        <f>IF(N281="základní",J281,0)</f>
        <v>0</v>
      </c>
      <c r="BF281" s="192">
        <f>IF(N281="snížená",J281,0)</f>
        <v>0</v>
      </c>
      <c r="BG281" s="192">
        <f>IF(N281="zákl. přenesená",J281,0)</f>
        <v>0</v>
      </c>
      <c r="BH281" s="192">
        <f>IF(N281="sníž. přenesená",J281,0)</f>
        <v>0</v>
      </c>
      <c r="BI281" s="192">
        <f>IF(N281="nulová",J281,0)</f>
        <v>0</v>
      </c>
      <c r="BJ281" s="19" t="s">
        <v>80</v>
      </c>
      <c r="BK281" s="192">
        <f>ROUND(I281*H281,2)</f>
        <v>0</v>
      </c>
      <c r="BL281" s="19" t="s">
        <v>143</v>
      </c>
      <c r="BM281" s="191" t="s">
        <v>1139</v>
      </c>
    </row>
    <row r="282" spans="1:65" s="2" customFormat="1" ht="11.25">
      <c r="A282" s="36"/>
      <c r="B282" s="37"/>
      <c r="C282" s="38"/>
      <c r="D282" s="193" t="s">
        <v>150</v>
      </c>
      <c r="E282" s="38"/>
      <c r="F282" s="194" t="s">
        <v>550</v>
      </c>
      <c r="G282" s="38"/>
      <c r="H282" s="38"/>
      <c r="I282" s="195"/>
      <c r="J282" s="38"/>
      <c r="K282" s="38"/>
      <c r="L282" s="41"/>
      <c r="M282" s="196"/>
      <c r="N282" s="197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9" t="s">
        <v>150</v>
      </c>
      <c r="AU282" s="19" t="s">
        <v>82</v>
      </c>
    </row>
    <row r="283" spans="1:65" s="13" customFormat="1" ht="11.25">
      <c r="B283" s="198"/>
      <c r="C283" s="199"/>
      <c r="D283" s="200" t="s">
        <v>191</v>
      </c>
      <c r="E283" s="201" t="s">
        <v>19</v>
      </c>
      <c r="F283" s="202" t="s">
        <v>1140</v>
      </c>
      <c r="G283" s="199"/>
      <c r="H283" s="203">
        <v>2</v>
      </c>
      <c r="I283" s="204"/>
      <c r="J283" s="199"/>
      <c r="K283" s="199"/>
      <c r="L283" s="205"/>
      <c r="M283" s="206"/>
      <c r="N283" s="207"/>
      <c r="O283" s="207"/>
      <c r="P283" s="207"/>
      <c r="Q283" s="207"/>
      <c r="R283" s="207"/>
      <c r="S283" s="207"/>
      <c r="T283" s="208"/>
      <c r="AT283" s="209" t="s">
        <v>191</v>
      </c>
      <c r="AU283" s="209" t="s">
        <v>82</v>
      </c>
      <c r="AV283" s="13" t="s">
        <v>82</v>
      </c>
      <c r="AW283" s="13" t="s">
        <v>35</v>
      </c>
      <c r="AX283" s="13" t="s">
        <v>73</v>
      </c>
      <c r="AY283" s="209" t="s">
        <v>137</v>
      </c>
    </row>
    <row r="284" spans="1:65" s="14" customFormat="1" ht="11.25">
      <c r="B284" s="210"/>
      <c r="C284" s="211"/>
      <c r="D284" s="200" t="s">
        <v>191</v>
      </c>
      <c r="E284" s="212" t="s">
        <v>19</v>
      </c>
      <c r="F284" s="213" t="s">
        <v>193</v>
      </c>
      <c r="G284" s="211"/>
      <c r="H284" s="214">
        <v>2</v>
      </c>
      <c r="I284" s="215"/>
      <c r="J284" s="211"/>
      <c r="K284" s="211"/>
      <c r="L284" s="216"/>
      <c r="M284" s="217"/>
      <c r="N284" s="218"/>
      <c r="O284" s="218"/>
      <c r="P284" s="218"/>
      <c r="Q284" s="218"/>
      <c r="R284" s="218"/>
      <c r="S284" s="218"/>
      <c r="T284" s="219"/>
      <c r="AT284" s="220" t="s">
        <v>191</v>
      </c>
      <c r="AU284" s="220" t="s">
        <v>82</v>
      </c>
      <c r="AV284" s="14" t="s">
        <v>143</v>
      </c>
      <c r="AW284" s="14" t="s">
        <v>35</v>
      </c>
      <c r="AX284" s="14" t="s">
        <v>80</v>
      </c>
      <c r="AY284" s="220" t="s">
        <v>137</v>
      </c>
    </row>
    <row r="285" spans="1:65" s="2" customFormat="1" ht="33" customHeight="1">
      <c r="A285" s="36"/>
      <c r="B285" s="37"/>
      <c r="C285" s="180" t="s">
        <v>485</v>
      </c>
      <c r="D285" s="180" t="s">
        <v>139</v>
      </c>
      <c r="E285" s="181" t="s">
        <v>583</v>
      </c>
      <c r="F285" s="182" t="s">
        <v>584</v>
      </c>
      <c r="G285" s="183" t="s">
        <v>171</v>
      </c>
      <c r="H285" s="184">
        <v>43</v>
      </c>
      <c r="I285" s="185"/>
      <c r="J285" s="186">
        <f>ROUND(I285*H285,2)</f>
        <v>0</v>
      </c>
      <c r="K285" s="182" t="s">
        <v>148</v>
      </c>
      <c r="L285" s="41"/>
      <c r="M285" s="187" t="s">
        <v>19</v>
      </c>
      <c r="N285" s="188" t="s">
        <v>44</v>
      </c>
      <c r="O285" s="66"/>
      <c r="P285" s="189">
        <f>O285*H285</f>
        <v>0</v>
      </c>
      <c r="Q285" s="189">
        <v>6.0999999999999997E-4</v>
      </c>
      <c r="R285" s="189">
        <f>Q285*H285</f>
        <v>2.623E-2</v>
      </c>
      <c r="S285" s="189">
        <v>0</v>
      </c>
      <c r="T285" s="190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91" t="s">
        <v>143</v>
      </c>
      <c r="AT285" s="191" t="s">
        <v>139</v>
      </c>
      <c r="AU285" s="191" t="s">
        <v>82</v>
      </c>
      <c r="AY285" s="19" t="s">
        <v>137</v>
      </c>
      <c r="BE285" s="192">
        <f>IF(N285="základní",J285,0)</f>
        <v>0</v>
      </c>
      <c r="BF285" s="192">
        <f>IF(N285="snížená",J285,0)</f>
        <v>0</v>
      </c>
      <c r="BG285" s="192">
        <f>IF(N285="zákl. přenesená",J285,0)</f>
        <v>0</v>
      </c>
      <c r="BH285" s="192">
        <f>IF(N285="sníž. přenesená",J285,0)</f>
        <v>0</v>
      </c>
      <c r="BI285" s="192">
        <f>IF(N285="nulová",J285,0)</f>
        <v>0</v>
      </c>
      <c r="BJ285" s="19" t="s">
        <v>80</v>
      </c>
      <c r="BK285" s="192">
        <f>ROUND(I285*H285,2)</f>
        <v>0</v>
      </c>
      <c r="BL285" s="19" t="s">
        <v>143</v>
      </c>
      <c r="BM285" s="191" t="s">
        <v>1141</v>
      </c>
    </row>
    <row r="286" spans="1:65" s="2" customFormat="1" ht="11.25">
      <c r="A286" s="36"/>
      <c r="B286" s="37"/>
      <c r="C286" s="38"/>
      <c r="D286" s="193" t="s">
        <v>150</v>
      </c>
      <c r="E286" s="38"/>
      <c r="F286" s="194" t="s">
        <v>586</v>
      </c>
      <c r="G286" s="38"/>
      <c r="H286" s="38"/>
      <c r="I286" s="195"/>
      <c r="J286" s="38"/>
      <c r="K286" s="38"/>
      <c r="L286" s="41"/>
      <c r="M286" s="196"/>
      <c r="N286" s="197"/>
      <c r="O286" s="66"/>
      <c r="P286" s="66"/>
      <c r="Q286" s="66"/>
      <c r="R286" s="66"/>
      <c r="S286" s="66"/>
      <c r="T286" s="67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9" t="s">
        <v>150</v>
      </c>
      <c r="AU286" s="19" t="s">
        <v>82</v>
      </c>
    </row>
    <row r="287" spans="1:65" s="13" customFormat="1" ht="11.25">
      <c r="B287" s="198"/>
      <c r="C287" s="199"/>
      <c r="D287" s="200" t="s">
        <v>191</v>
      </c>
      <c r="E287" s="201" t="s">
        <v>19</v>
      </c>
      <c r="F287" s="202" t="s">
        <v>1142</v>
      </c>
      <c r="G287" s="199"/>
      <c r="H287" s="203">
        <v>18</v>
      </c>
      <c r="I287" s="204"/>
      <c r="J287" s="199"/>
      <c r="K287" s="199"/>
      <c r="L287" s="205"/>
      <c r="M287" s="206"/>
      <c r="N287" s="207"/>
      <c r="O287" s="207"/>
      <c r="P287" s="207"/>
      <c r="Q287" s="207"/>
      <c r="R287" s="207"/>
      <c r="S287" s="207"/>
      <c r="T287" s="208"/>
      <c r="AT287" s="209" t="s">
        <v>191</v>
      </c>
      <c r="AU287" s="209" t="s">
        <v>82</v>
      </c>
      <c r="AV287" s="13" t="s">
        <v>82</v>
      </c>
      <c r="AW287" s="13" t="s">
        <v>35</v>
      </c>
      <c r="AX287" s="13" t="s">
        <v>73</v>
      </c>
      <c r="AY287" s="209" t="s">
        <v>137</v>
      </c>
    </row>
    <row r="288" spans="1:65" s="13" customFormat="1" ht="11.25">
      <c r="B288" s="198"/>
      <c r="C288" s="199"/>
      <c r="D288" s="200" t="s">
        <v>191</v>
      </c>
      <c r="E288" s="201" t="s">
        <v>19</v>
      </c>
      <c r="F288" s="202" t="s">
        <v>1143</v>
      </c>
      <c r="G288" s="199"/>
      <c r="H288" s="203">
        <v>25</v>
      </c>
      <c r="I288" s="204"/>
      <c r="J288" s="199"/>
      <c r="K288" s="199"/>
      <c r="L288" s="205"/>
      <c r="M288" s="206"/>
      <c r="N288" s="207"/>
      <c r="O288" s="207"/>
      <c r="P288" s="207"/>
      <c r="Q288" s="207"/>
      <c r="R288" s="207"/>
      <c r="S288" s="207"/>
      <c r="T288" s="208"/>
      <c r="AT288" s="209" t="s">
        <v>191</v>
      </c>
      <c r="AU288" s="209" t="s">
        <v>82</v>
      </c>
      <c r="AV288" s="13" t="s">
        <v>82</v>
      </c>
      <c r="AW288" s="13" t="s">
        <v>35</v>
      </c>
      <c r="AX288" s="13" t="s">
        <v>73</v>
      </c>
      <c r="AY288" s="209" t="s">
        <v>137</v>
      </c>
    </row>
    <row r="289" spans="1:65" s="14" customFormat="1" ht="11.25">
      <c r="B289" s="210"/>
      <c r="C289" s="211"/>
      <c r="D289" s="200" t="s">
        <v>191</v>
      </c>
      <c r="E289" s="212" t="s">
        <v>19</v>
      </c>
      <c r="F289" s="213" t="s">
        <v>193</v>
      </c>
      <c r="G289" s="211"/>
      <c r="H289" s="214">
        <v>43</v>
      </c>
      <c r="I289" s="215"/>
      <c r="J289" s="211"/>
      <c r="K289" s="211"/>
      <c r="L289" s="216"/>
      <c r="M289" s="217"/>
      <c r="N289" s="218"/>
      <c r="O289" s="218"/>
      <c r="P289" s="218"/>
      <c r="Q289" s="218"/>
      <c r="R289" s="218"/>
      <c r="S289" s="218"/>
      <c r="T289" s="219"/>
      <c r="AT289" s="220" t="s">
        <v>191</v>
      </c>
      <c r="AU289" s="220" t="s">
        <v>82</v>
      </c>
      <c r="AV289" s="14" t="s">
        <v>143</v>
      </c>
      <c r="AW289" s="14" t="s">
        <v>35</v>
      </c>
      <c r="AX289" s="14" t="s">
        <v>80</v>
      </c>
      <c r="AY289" s="220" t="s">
        <v>137</v>
      </c>
    </row>
    <row r="290" spans="1:65" s="2" customFormat="1" ht="16.5" customHeight="1">
      <c r="A290" s="36"/>
      <c r="B290" s="37"/>
      <c r="C290" s="180" t="s">
        <v>492</v>
      </c>
      <c r="D290" s="180" t="s">
        <v>139</v>
      </c>
      <c r="E290" s="181" t="s">
        <v>590</v>
      </c>
      <c r="F290" s="182" t="s">
        <v>591</v>
      </c>
      <c r="G290" s="183" t="s">
        <v>171</v>
      </c>
      <c r="H290" s="184">
        <v>43</v>
      </c>
      <c r="I290" s="185"/>
      <c r="J290" s="186">
        <f>ROUND(I290*H290,2)</f>
        <v>0</v>
      </c>
      <c r="K290" s="182" t="s">
        <v>148</v>
      </c>
      <c r="L290" s="41"/>
      <c r="M290" s="187" t="s">
        <v>19</v>
      </c>
      <c r="N290" s="188" t="s">
        <v>44</v>
      </c>
      <c r="O290" s="66"/>
      <c r="P290" s="189">
        <f>O290*H290</f>
        <v>0</v>
      </c>
      <c r="Q290" s="189">
        <v>0</v>
      </c>
      <c r="R290" s="189">
        <f>Q290*H290</f>
        <v>0</v>
      </c>
      <c r="S290" s="189">
        <v>0</v>
      </c>
      <c r="T290" s="190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91" t="s">
        <v>143</v>
      </c>
      <c r="AT290" s="191" t="s">
        <v>139</v>
      </c>
      <c r="AU290" s="191" t="s">
        <v>82</v>
      </c>
      <c r="AY290" s="19" t="s">
        <v>137</v>
      </c>
      <c r="BE290" s="192">
        <f>IF(N290="základní",J290,0)</f>
        <v>0</v>
      </c>
      <c r="BF290" s="192">
        <f>IF(N290="snížená",J290,0)</f>
        <v>0</v>
      </c>
      <c r="BG290" s="192">
        <f>IF(N290="zákl. přenesená",J290,0)</f>
        <v>0</v>
      </c>
      <c r="BH290" s="192">
        <f>IF(N290="sníž. přenesená",J290,0)</f>
        <v>0</v>
      </c>
      <c r="BI290" s="192">
        <f>IF(N290="nulová",J290,0)</f>
        <v>0</v>
      </c>
      <c r="BJ290" s="19" t="s">
        <v>80</v>
      </c>
      <c r="BK290" s="192">
        <f>ROUND(I290*H290,2)</f>
        <v>0</v>
      </c>
      <c r="BL290" s="19" t="s">
        <v>143</v>
      </c>
      <c r="BM290" s="191" t="s">
        <v>1144</v>
      </c>
    </row>
    <row r="291" spans="1:65" s="2" customFormat="1" ht="11.25">
      <c r="A291" s="36"/>
      <c r="B291" s="37"/>
      <c r="C291" s="38"/>
      <c r="D291" s="193" t="s">
        <v>150</v>
      </c>
      <c r="E291" s="38"/>
      <c r="F291" s="194" t="s">
        <v>593</v>
      </c>
      <c r="G291" s="38"/>
      <c r="H291" s="38"/>
      <c r="I291" s="195"/>
      <c r="J291" s="38"/>
      <c r="K291" s="38"/>
      <c r="L291" s="41"/>
      <c r="M291" s="196"/>
      <c r="N291" s="197"/>
      <c r="O291" s="66"/>
      <c r="P291" s="66"/>
      <c r="Q291" s="66"/>
      <c r="R291" s="66"/>
      <c r="S291" s="66"/>
      <c r="T291" s="67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9" t="s">
        <v>150</v>
      </c>
      <c r="AU291" s="19" t="s">
        <v>82</v>
      </c>
    </row>
    <row r="292" spans="1:65" s="13" customFormat="1" ht="11.25">
      <c r="B292" s="198"/>
      <c r="C292" s="199"/>
      <c r="D292" s="200" t="s">
        <v>191</v>
      </c>
      <c r="E292" s="201" t="s">
        <v>19</v>
      </c>
      <c r="F292" s="202" t="s">
        <v>1142</v>
      </c>
      <c r="G292" s="199"/>
      <c r="H292" s="203">
        <v>18</v>
      </c>
      <c r="I292" s="204"/>
      <c r="J292" s="199"/>
      <c r="K292" s="199"/>
      <c r="L292" s="205"/>
      <c r="M292" s="206"/>
      <c r="N292" s="207"/>
      <c r="O292" s="207"/>
      <c r="P292" s="207"/>
      <c r="Q292" s="207"/>
      <c r="R292" s="207"/>
      <c r="S292" s="207"/>
      <c r="T292" s="208"/>
      <c r="AT292" s="209" t="s">
        <v>191</v>
      </c>
      <c r="AU292" s="209" t="s">
        <v>82</v>
      </c>
      <c r="AV292" s="13" t="s">
        <v>82</v>
      </c>
      <c r="AW292" s="13" t="s">
        <v>35</v>
      </c>
      <c r="AX292" s="13" t="s">
        <v>73</v>
      </c>
      <c r="AY292" s="209" t="s">
        <v>137</v>
      </c>
    </row>
    <row r="293" spans="1:65" s="13" customFormat="1" ht="11.25">
      <c r="B293" s="198"/>
      <c r="C293" s="199"/>
      <c r="D293" s="200" t="s">
        <v>191</v>
      </c>
      <c r="E293" s="201" t="s">
        <v>19</v>
      </c>
      <c r="F293" s="202" t="s">
        <v>1143</v>
      </c>
      <c r="G293" s="199"/>
      <c r="H293" s="203">
        <v>25</v>
      </c>
      <c r="I293" s="204"/>
      <c r="J293" s="199"/>
      <c r="K293" s="199"/>
      <c r="L293" s="205"/>
      <c r="M293" s="206"/>
      <c r="N293" s="207"/>
      <c r="O293" s="207"/>
      <c r="P293" s="207"/>
      <c r="Q293" s="207"/>
      <c r="R293" s="207"/>
      <c r="S293" s="207"/>
      <c r="T293" s="208"/>
      <c r="AT293" s="209" t="s">
        <v>191</v>
      </c>
      <c r="AU293" s="209" t="s">
        <v>82</v>
      </c>
      <c r="AV293" s="13" t="s">
        <v>82</v>
      </c>
      <c r="AW293" s="13" t="s">
        <v>35</v>
      </c>
      <c r="AX293" s="13" t="s">
        <v>73</v>
      </c>
      <c r="AY293" s="209" t="s">
        <v>137</v>
      </c>
    </row>
    <row r="294" spans="1:65" s="14" customFormat="1" ht="11.25">
      <c r="B294" s="210"/>
      <c r="C294" s="211"/>
      <c r="D294" s="200" t="s">
        <v>191</v>
      </c>
      <c r="E294" s="212" t="s">
        <v>19</v>
      </c>
      <c r="F294" s="213" t="s">
        <v>193</v>
      </c>
      <c r="G294" s="211"/>
      <c r="H294" s="214">
        <v>43</v>
      </c>
      <c r="I294" s="215"/>
      <c r="J294" s="211"/>
      <c r="K294" s="211"/>
      <c r="L294" s="216"/>
      <c r="M294" s="217"/>
      <c r="N294" s="218"/>
      <c r="O294" s="218"/>
      <c r="P294" s="218"/>
      <c r="Q294" s="218"/>
      <c r="R294" s="218"/>
      <c r="S294" s="218"/>
      <c r="T294" s="219"/>
      <c r="AT294" s="220" t="s">
        <v>191</v>
      </c>
      <c r="AU294" s="220" t="s">
        <v>82</v>
      </c>
      <c r="AV294" s="14" t="s">
        <v>143</v>
      </c>
      <c r="AW294" s="14" t="s">
        <v>35</v>
      </c>
      <c r="AX294" s="14" t="s">
        <v>80</v>
      </c>
      <c r="AY294" s="220" t="s">
        <v>137</v>
      </c>
    </row>
    <row r="295" spans="1:65" s="2" customFormat="1" ht="44.25" customHeight="1">
      <c r="A295" s="36"/>
      <c r="B295" s="37"/>
      <c r="C295" s="180" t="s">
        <v>497</v>
      </c>
      <c r="D295" s="180" t="s">
        <v>139</v>
      </c>
      <c r="E295" s="181" t="s">
        <v>595</v>
      </c>
      <c r="F295" s="182" t="s">
        <v>596</v>
      </c>
      <c r="G295" s="183" t="s">
        <v>171</v>
      </c>
      <c r="H295" s="184">
        <v>80</v>
      </c>
      <c r="I295" s="185"/>
      <c r="J295" s="186">
        <f>ROUND(I295*H295,2)</f>
        <v>0</v>
      </c>
      <c r="K295" s="182" t="s">
        <v>148</v>
      </c>
      <c r="L295" s="41"/>
      <c r="M295" s="187" t="s">
        <v>19</v>
      </c>
      <c r="N295" s="188" t="s">
        <v>44</v>
      </c>
      <c r="O295" s="66"/>
      <c r="P295" s="189">
        <f>O295*H295</f>
        <v>0</v>
      </c>
      <c r="Q295" s="189">
        <v>0</v>
      </c>
      <c r="R295" s="189">
        <f>Q295*H295</f>
        <v>0</v>
      </c>
      <c r="S295" s="189">
        <v>0.32400000000000001</v>
      </c>
      <c r="T295" s="190">
        <f>S295*H295</f>
        <v>25.92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91" t="s">
        <v>143</v>
      </c>
      <c r="AT295" s="191" t="s">
        <v>139</v>
      </c>
      <c r="AU295" s="191" t="s">
        <v>82</v>
      </c>
      <c r="AY295" s="19" t="s">
        <v>137</v>
      </c>
      <c r="BE295" s="192">
        <f>IF(N295="základní",J295,0)</f>
        <v>0</v>
      </c>
      <c r="BF295" s="192">
        <f>IF(N295="snížená",J295,0)</f>
        <v>0</v>
      </c>
      <c r="BG295" s="192">
        <f>IF(N295="zákl. přenesená",J295,0)</f>
        <v>0</v>
      </c>
      <c r="BH295" s="192">
        <f>IF(N295="sníž. přenesená",J295,0)</f>
        <v>0</v>
      </c>
      <c r="BI295" s="192">
        <f>IF(N295="nulová",J295,0)</f>
        <v>0</v>
      </c>
      <c r="BJ295" s="19" t="s">
        <v>80</v>
      </c>
      <c r="BK295" s="192">
        <f>ROUND(I295*H295,2)</f>
        <v>0</v>
      </c>
      <c r="BL295" s="19" t="s">
        <v>143</v>
      </c>
      <c r="BM295" s="191" t="s">
        <v>1145</v>
      </c>
    </row>
    <row r="296" spans="1:65" s="2" customFormat="1" ht="11.25">
      <c r="A296" s="36"/>
      <c r="B296" s="37"/>
      <c r="C296" s="38"/>
      <c r="D296" s="193" t="s">
        <v>150</v>
      </c>
      <c r="E296" s="38"/>
      <c r="F296" s="194" t="s">
        <v>598</v>
      </c>
      <c r="G296" s="38"/>
      <c r="H296" s="38"/>
      <c r="I296" s="195"/>
      <c r="J296" s="38"/>
      <c r="K296" s="38"/>
      <c r="L296" s="41"/>
      <c r="M296" s="196"/>
      <c r="N296" s="197"/>
      <c r="O296" s="66"/>
      <c r="P296" s="66"/>
      <c r="Q296" s="66"/>
      <c r="R296" s="66"/>
      <c r="S296" s="66"/>
      <c r="T296" s="67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9" t="s">
        <v>150</v>
      </c>
      <c r="AU296" s="19" t="s">
        <v>82</v>
      </c>
    </row>
    <row r="297" spans="1:65" s="13" customFormat="1" ht="11.25">
      <c r="B297" s="198"/>
      <c r="C297" s="199"/>
      <c r="D297" s="200" t="s">
        <v>191</v>
      </c>
      <c r="E297" s="201" t="s">
        <v>19</v>
      </c>
      <c r="F297" s="202" t="s">
        <v>1146</v>
      </c>
      <c r="G297" s="199"/>
      <c r="H297" s="203">
        <v>60</v>
      </c>
      <c r="I297" s="204"/>
      <c r="J297" s="199"/>
      <c r="K297" s="199"/>
      <c r="L297" s="205"/>
      <c r="M297" s="206"/>
      <c r="N297" s="207"/>
      <c r="O297" s="207"/>
      <c r="P297" s="207"/>
      <c r="Q297" s="207"/>
      <c r="R297" s="207"/>
      <c r="S297" s="207"/>
      <c r="T297" s="208"/>
      <c r="AT297" s="209" t="s">
        <v>191</v>
      </c>
      <c r="AU297" s="209" t="s">
        <v>82</v>
      </c>
      <c r="AV297" s="13" t="s">
        <v>82</v>
      </c>
      <c r="AW297" s="13" t="s">
        <v>35</v>
      </c>
      <c r="AX297" s="13" t="s">
        <v>73</v>
      </c>
      <c r="AY297" s="209" t="s">
        <v>137</v>
      </c>
    </row>
    <row r="298" spans="1:65" s="13" customFormat="1" ht="11.25">
      <c r="B298" s="198"/>
      <c r="C298" s="199"/>
      <c r="D298" s="200" t="s">
        <v>191</v>
      </c>
      <c r="E298" s="201" t="s">
        <v>19</v>
      </c>
      <c r="F298" s="202" t="s">
        <v>1147</v>
      </c>
      <c r="G298" s="199"/>
      <c r="H298" s="203">
        <v>10</v>
      </c>
      <c r="I298" s="204"/>
      <c r="J298" s="199"/>
      <c r="K298" s="199"/>
      <c r="L298" s="205"/>
      <c r="M298" s="206"/>
      <c r="N298" s="207"/>
      <c r="O298" s="207"/>
      <c r="P298" s="207"/>
      <c r="Q298" s="207"/>
      <c r="R298" s="207"/>
      <c r="S298" s="207"/>
      <c r="T298" s="208"/>
      <c r="AT298" s="209" t="s">
        <v>191</v>
      </c>
      <c r="AU298" s="209" t="s">
        <v>82</v>
      </c>
      <c r="AV298" s="13" t="s">
        <v>82</v>
      </c>
      <c r="AW298" s="13" t="s">
        <v>35</v>
      </c>
      <c r="AX298" s="13" t="s">
        <v>73</v>
      </c>
      <c r="AY298" s="209" t="s">
        <v>137</v>
      </c>
    </row>
    <row r="299" spans="1:65" s="13" customFormat="1" ht="11.25">
      <c r="B299" s="198"/>
      <c r="C299" s="199"/>
      <c r="D299" s="200" t="s">
        <v>191</v>
      </c>
      <c r="E299" s="201" t="s">
        <v>19</v>
      </c>
      <c r="F299" s="202" t="s">
        <v>1148</v>
      </c>
      <c r="G299" s="199"/>
      <c r="H299" s="203">
        <v>10</v>
      </c>
      <c r="I299" s="204"/>
      <c r="J299" s="199"/>
      <c r="K299" s="199"/>
      <c r="L299" s="205"/>
      <c r="M299" s="206"/>
      <c r="N299" s="207"/>
      <c r="O299" s="207"/>
      <c r="P299" s="207"/>
      <c r="Q299" s="207"/>
      <c r="R299" s="207"/>
      <c r="S299" s="207"/>
      <c r="T299" s="208"/>
      <c r="AT299" s="209" t="s">
        <v>191</v>
      </c>
      <c r="AU299" s="209" t="s">
        <v>82</v>
      </c>
      <c r="AV299" s="13" t="s">
        <v>82</v>
      </c>
      <c r="AW299" s="13" t="s">
        <v>35</v>
      </c>
      <c r="AX299" s="13" t="s">
        <v>73</v>
      </c>
      <c r="AY299" s="209" t="s">
        <v>137</v>
      </c>
    </row>
    <row r="300" spans="1:65" s="14" customFormat="1" ht="11.25">
      <c r="B300" s="210"/>
      <c r="C300" s="211"/>
      <c r="D300" s="200" t="s">
        <v>191</v>
      </c>
      <c r="E300" s="212" t="s">
        <v>19</v>
      </c>
      <c r="F300" s="213" t="s">
        <v>193</v>
      </c>
      <c r="G300" s="211"/>
      <c r="H300" s="214">
        <v>80</v>
      </c>
      <c r="I300" s="215"/>
      <c r="J300" s="211"/>
      <c r="K300" s="211"/>
      <c r="L300" s="216"/>
      <c r="M300" s="217"/>
      <c r="N300" s="218"/>
      <c r="O300" s="218"/>
      <c r="P300" s="218"/>
      <c r="Q300" s="218"/>
      <c r="R300" s="218"/>
      <c r="S300" s="218"/>
      <c r="T300" s="219"/>
      <c r="AT300" s="220" t="s">
        <v>191</v>
      </c>
      <c r="AU300" s="220" t="s">
        <v>82</v>
      </c>
      <c r="AV300" s="14" t="s">
        <v>143</v>
      </c>
      <c r="AW300" s="14" t="s">
        <v>35</v>
      </c>
      <c r="AX300" s="14" t="s">
        <v>80</v>
      </c>
      <c r="AY300" s="220" t="s">
        <v>137</v>
      </c>
    </row>
    <row r="301" spans="1:65" s="12" customFormat="1" ht="22.9" customHeight="1">
      <c r="B301" s="164"/>
      <c r="C301" s="165"/>
      <c r="D301" s="166" t="s">
        <v>72</v>
      </c>
      <c r="E301" s="178" t="s">
        <v>627</v>
      </c>
      <c r="F301" s="178" t="s">
        <v>628</v>
      </c>
      <c r="G301" s="165"/>
      <c r="H301" s="165"/>
      <c r="I301" s="168"/>
      <c r="J301" s="179">
        <f>BK301</f>
        <v>0</v>
      </c>
      <c r="K301" s="165"/>
      <c r="L301" s="170"/>
      <c r="M301" s="171"/>
      <c r="N301" s="172"/>
      <c r="O301" s="172"/>
      <c r="P301" s="173">
        <f>SUM(P302:P303)</f>
        <v>0</v>
      </c>
      <c r="Q301" s="172"/>
      <c r="R301" s="173">
        <f>SUM(R302:R303)</f>
        <v>0</v>
      </c>
      <c r="S301" s="172"/>
      <c r="T301" s="174">
        <f>SUM(T302:T303)</f>
        <v>0</v>
      </c>
      <c r="AR301" s="175" t="s">
        <v>80</v>
      </c>
      <c r="AT301" s="176" t="s">
        <v>72</v>
      </c>
      <c r="AU301" s="176" t="s">
        <v>80</v>
      </c>
      <c r="AY301" s="175" t="s">
        <v>137</v>
      </c>
      <c r="BK301" s="177">
        <f>SUM(BK302:BK303)</f>
        <v>0</v>
      </c>
    </row>
    <row r="302" spans="1:65" s="2" customFormat="1" ht="24.2" customHeight="1">
      <c r="A302" s="36"/>
      <c r="B302" s="37"/>
      <c r="C302" s="180" t="s">
        <v>501</v>
      </c>
      <c r="D302" s="180" t="s">
        <v>139</v>
      </c>
      <c r="E302" s="181" t="s">
        <v>630</v>
      </c>
      <c r="F302" s="182" t="s">
        <v>631</v>
      </c>
      <c r="G302" s="183" t="s">
        <v>326</v>
      </c>
      <c r="H302" s="184">
        <v>502.84399999999999</v>
      </c>
      <c r="I302" s="185"/>
      <c r="J302" s="186">
        <f>ROUND(I302*H302,2)</f>
        <v>0</v>
      </c>
      <c r="K302" s="182" t="s">
        <v>148</v>
      </c>
      <c r="L302" s="41"/>
      <c r="M302" s="187" t="s">
        <v>19</v>
      </c>
      <c r="N302" s="188" t="s">
        <v>44</v>
      </c>
      <c r="O302" s="66"/>
      <c r="P302" s="189">
        <f>O302*H302</f>
        <v>0</v>
      </c>
      <c r="Q302" s="189">
        <v>0</v>
      </c>
      <c r="R302" s="189">
        <f>Q302*H302</f>
        <v>0</v>
      </c>
      <c r="S302" s="189">
        <v>0</v>
      </c>
      <c r="T302" s="190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91" t="s">
        <v>143</v>
      </c>
      <c r="AT302" s="191" t="s">
        <v>139</v>
      </c>
      <c r="AU302" s="191" t="s">
        <v>82</v>
      </c>
      <c r="AY302" s="19" t="s">
        <v>137</v>
      </c>
      <c r="BE302" s="192">
        <f>IF(N302="základní",J302,0)</f>
        <v>0</v>
      </c>
      <c r="BF302" s="192">
        <f>IF(N302="snížená",J302,0)</f>
        <v>0</v>
      </c>
      <c r="BG302" s="192">
        <f>IF(N302="zákl. přenesená",J302,0)</f>
        <v>0</v>
      </c>
      <c r="BH302" s="192">
        <f>IF(N302="sníž. přenesená",J302,0)</f>
        <v>0</v>
      </c>
      <c r="BI302" s="192">
        <f>IF(N302="nulová",J302,0)</f>
        <v>0</v>
      </c>
      <c r="BJ302" s="19" t="s">
        <v>80</v>
      </c>
      <c r="BK302" s="192">
        <f>ROUND(I302*H302,2)</f>
        <v>0</v>
      </c>
      <c r="BL302" s="19" t="s">
        <v>143</v>
      </c>
      <c r="BM302" s="191" t="s">
        <v>1149</v>
      </c>
    </row>
    <row r="303" spans="1:65" s="2" customFormat="1" ht="11.25">
      <c r="A303" s="36"/>
      <c r="B303" s="37"/>
      <c r="C303" s="38"/>
      <c r="D303" s="193" t="s">
        <v>150</v>
      </c>
      <c r="E303" s="38"/>
      <c r="F303" s="194" t="s">
        <v>633</v>
      </c>
      <c r="G303" s="38"/>
      <c r="H303" s="38"/>
      <c r="I303" s="195"/>
      <c r="J303" s="38"/>
      <c r="K303" s="38"/>
      <c r="L303" s="41"/>
      <c r="M303" s="241"/>
      <c r="N303" s="242"/>
      <c r="O303" s="243"/>
      <c r="P303" s="243"/>
      <c r="Q303" s="243"/>
      <c r="R303" s="243"/>
      <c r="S303" s="243"/>
      <c r="T303" s="244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9" t="s">
        <v>150</v>
      </c>
      <c r="AU303" s="19" t="s">
        <v>82</v>
      </c>
    </row>
    <row r="304" spans="1:65" s="2" customFormat="1" ht="6.95" customHeight="1">
      <c r="A304" s="36"/>
      <c r="B304" s="49"/>
      <c r="C304" s="50"/>
      <c r="D304" s="50"/>
      <c r="E304" s="50"/>
      <c r="F304" s="50"/>
      <c r="G304" s="50"/>
      <c r="H304" s="50"/>
      <c r="I304" s="50"/>
      <c r="J304" s="50"/>
      <c r="K304" s="50"/>
      <c r="L304" s="41"/>
      <c r="M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</row>
  </sheetData>
  <sheetProtection algorithmName="SHA-512" hashValue="Yzy+XJAihRSaXFe6F8u1R9AlpVrHX0fHYG4DxAcFLknKDEHPXEIpXPnZhdmLo1UWWrlZt0rUQdQgMek2bhqqsA==" saltValue="8m39uIx0V9chrMRr2F7tyV0nPZefOgyzz4OgbleCKOJQe5GbrFZSK5Vx5yuZj2oxKho+JLjgtb6mYG+mA1jv2w==" spinCount="100000" sheet="1" objects="1" scenarios="1" formatColumns="0" formatRows="0" autoFilter="0"/>
  <autoFilter ref="C87:K303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/>
    <hyperlink ref="F94" r:id="rId2"/>
    <hyperlink ref="F96" r:id="rId3"/>
    <hyperlink ref="F98" r:id="rId4"/>
    <hyperlink ref="F100" r:id="rId5"/>
    <hyperlink ref="F102" r:id="rId6"/>
    <hyperlink ref="F104" r:id="rId7"/>
    <hyperlink ref="F106" r:id="rId8"/>
    <hyperlink ref="F108" r:id="rId9"/>
    <hyperlink ref="F114" r:id="rId10"/>
    <hyperlink ref="F118" r:id="rId11"/>
    <hyperlink ref="F121" r:id="rId12"/>
    <hyperlink ref="F123" r:id="rId13"/>
    <hyperlink ref="F125" r:id="rId14"/>
    <hyperlink ref="F127" r:id="rId15"/>
    <hyperlink ref="F129" r:id="rId16"/>
    <hyperlink ref="F131" r:id="rId17"/>
    <hyperlink ref="F133" r:id="rId18"/>
    <hyperlink ref="F136" r:id="rId19"/>
    <hyperlink ref="F139" r:id="rId20"/>
    <hyperlink ref="F141" r:id="rId21"/>
    <hyperlink ref="F150" r:id="rId22"/>
    <hyperlink ref="F156" r:id="rId23"/>
    <hyperlink ref="F158" r:id="rId24"/>
    <hyperlink ref="F160" r:id="rId25"/>
    <hyperlink ref="F162" r:id="rId26"/>
    <hyperlink ref="F165" r:id="rId27"/>
    <hyperlink ref="F168" r:id="rId28"/>
    <hyperlink ref="F175" r:id="rId29"/>
    <hyperlink ref="F186" r:id="rId30"/>
    <hyperlink ref="F196" r:id="rId31"/>
    <hyperlink ref="F199" r:id="rId32"/>
    <hyperlink ref="F202" r:id="rId33"/>
    <hyperlink ref="F206" r:id="rId34"/>
    <hyperlink ref="F210" r:id="rId35"/>
    <hyperlink ref="F218" r:id="rId36"/>
    <hyperlink ref="F225" r:id="rId37"/>
    <hyperlink ref="F232" r:id="rId38"/>
    <hyperlink ref="F239" r:id="rId39"/>
    <hyperlink ref="F246" r:id="rId40"/>
    <hyperlink ref="F253" r:id="rId41"/>
    <hyperlink ref="F260" r:id="rId42"/>
    <hyperlink ref="F263" r:id="rId43"/>
    <hyperlink ref="F267" r:id="rId44"/>
    <hyperlink ref="F275" r:id="rId45"/>
    <hyperlink ref="F282" r:id="rId46"/>
    <hyperlink ref="F286" r:id="rId47"/>
    <hyperlink ref="F291" r:id="rId48"/>
    <hyperlink ref="F296" r:id="rId49"/>
    <hyperlink ref="F303" r:id="rId5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19" t="s">
        <v>104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105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0" t="str">
        <f>'Rekapitulace stavby'!K6</f>
        <v>Polní cesty C24, C48 a C69 v k.ú. Božejovice</v>
      </c>
      <c r="F7" s="381"/>
      <c r="G7" s="381"/>
      <c r="H7" s="381"/>
      <c r="L7" s="22"/>
    </row>
    <row r="8" spans="1:46" s="1" customFormat="1" ht="12" customHeight="1">
      <c r="B8" s="22"/>
      <c r="D8" s="114" t="s">
        <v>106</v>
      </c>
      <c r="L8" s="22"/>
    </row>
    <row r="9" spans="1:46" s="2" customFormat="1" ht="16.5" customHeight="1">
      <c r="A9" s="36"/>
      <c r="B9" s="41"/>
      <c r="C9" s="36"/>
      <c r="D9" s="36"/>
      <c r="E9" s="380" t="s">
        <v>1038</v>
      </c>
      <c r="F9" s="383"/>
      <c r="G9" s="383"/>
      <c r="H9" s="383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634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2" t="s">
        <v>635</v>
      </c>
      <c r="F11" s="383"/>
      <c r="G11" s="383"/>
      <c r="H11" s="383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15. 3. 2024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19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84" t="str">
        <f>'Rekapitulace stavby'!E14</f>
        <v>Vyplň údaj</v>
      </c>
      <c r="F20" s="385"/>
      <c r="G20" s="385"/>
      <c r="H20" s="385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26</v>
      </c>
      <c r="J22" s="105" t="s">
        <v>33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34</v>
      </c>
      <c r="F23" s="36"/>
      <c r="G23" s="36"/>
      <c r="H23" s="36"/>
      <c r="I23" s="114" t="s">
        <v>29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36</v>
      </c>
      <c r="E25" s="36"/>
      <c r="F25" s="36"/>
      <c r="G25" s="36"/>
      <c r="H25" s="36"/>
      <c r="I25" s="114" t="s">
        <v>26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34</v>
      </c>
      <c r="F26" s="36"/>
      <c r="G26" s="36"/>
      <c r="H26" s="36"/>
      <c r="I26" s="114" t="s">
        <v>29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86" t="s">
        <v>19</v>
      </c>
      <c r="F29" s="386"/>
      <c r="G29" s="386"/>
      <c r="H29" s="386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ROUND(J92,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ROUND((SUM(BE92:BE131)),  2)</f>
        <v>0</v>
      </c>
      <c r="G35" s="36"/>
      <c r="H35" s="36"/>
      <c r="I35" s="126">
        <v>0.21</v>
      </c>
      <c r="J35" s="125">
        <f>ROUND(((SUM(BE92:BE131))*I35),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ROUND((SUM(BF92:BF131)),  2)</f>
        <v>0</v>
      </c>
      <c r="G36" s="36"/>
      <c r="H36" s="36"/>
      <c r="I36" s="126">
        <v>0.15</v>
      </c>
      <c r="J36" s="125">
        <f>ROUND(((SUM(BF92:BF131))*I36),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ROUND((SUM(BG92:BG131)),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ROUND((SUM(BH92:BH131)),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ROUND((SUM(BI92:BI131)),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108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87" t="str">
        <f>E7</f>
        <v>Polní cesty C24, C48 a C69 v k.ú. Božejovice</v>
      </c>
      <c r="F50" s="388"/>
      <c r="G50" s="388"/>
      <c r="H50" s="388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106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87" t="s">
        <v>1038</v>
      </c>
      <c r="F52" s="389"/>
      <c r="G52" s="389"/>
      <c r="H52" s="389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634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0" t="str">
        <f>E11</f>
        <v>VRN - Vedlejší rozpočtové náklady</v>
      </c>
      <c r="F54" s="389"/>
      <c r="G54" s="389"/>
      <c r="H54" s="389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Božejovicce</v>
      </c>
      <c r="G56" s="38"/>
      <c r="H56" s="38"/>
      <c r="I56" s="31" t="s">
        <v>23</v>
      </c>
      <c r="J56" s="61" t="str">
        <f>IF(J14="","",J14)</f>
        <v>15. 3. 2024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25.7" customHeight="1">
      <c r="A58" s="36"/>
      <c r="B58" s="37"/>
      <c r="C58" s="31" t="s">
        <v>25</v>
      </c>
      <c r="D58" s="38"/>
      <c r="E58" s="38"/>
      <c r="F58" s="29" t="str">
        <f>E17</f>
        <v>ČR-Státní pozemkový úřad</v>
      </c>
      <c r="G58" s="38"/>
      <c r="H58" s="38"/>
      <c r="I58" s="31" t="s">
        <v>32</v>
      </c>
      <c r="J58" s="34" t="str">
        <f>E23</f>
        <v>AGROPROJEKT PSO s.r.o.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5.7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36</v>
      </c>
      <c r="J59" s="34" t="str">
        <f>E26</f>
        <v>AGROPROJEKT PSO s.r.o.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109</v>
      </c>
      <c r="D61" s="139"/>
      <c r="E61" s="139"/>
      <c r="F61" s="139"/>
      <c r="G61" s="139"/>
      <c r="H61" s="139"/>
      <c r="I61" s="139"/>
      <c r="J61" s="140" t="s">
        <v>110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J92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111</v>
      </c>
    </row>
    <row r="64" spans="1:47" s="9" customFormat="1" ht="24.95" customHeight="1">
      <c r="B64" s="142"/>
      <c r="C64" s="143"/>
      <c r="D64" s="144" t="s">
        <v>112</v>
      </c>
      <c r="E64" s="145"/>
      <c r="F64" s="145"/>
      <c r="G64" s="145"/>
      <c r="H64" s="145"/>
      <c r="I64" s="145"/>
      <c r="J64" s="146">
        <f>J93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636</v>
      </c>
      <c r="E65" s="150"/>
      <c r="F65" s="150"/>
      <c r="G65" s="150"/>
      <c r="H65" s="150"/>
      <c r="I65" s="150"/>
      <c r="J65" s="151">
        <f>J94</f>
        <v>0</v>
      </c>
      <c r="K65" s="99"/>
      <c r="L65" s="152"/>
    </row>
    <row r="66" spans="1:31" s="10" customFormat="1" ht="14.85" customHeight="1">
      <c r="B66" s="148"/>
      <c r="C66" s="99"/>
      <c r="D66" s="149" t="s">
        <v>637</v>
      </c>
      <c r="E66" s="150"/>
      <c r="F66" s="150"/>
      <c r="G66" s="150"/>
      <c r="H66" s="150"/>
      <c r="I66" s="150"/>
      <c r="J66" s="151">
        <f>J95</f>
        <v>0</v>
      </c>
      <c r="K66" s="99"/>
      <c r="L66" s="152"/>
    </row>
    <row r="67" spans="1:31" s="10" customFormat="1" ht="14.85" customHeight="1">
      <c r="B67" s="148"/>
      <c r="C67" s="99"/>
      <c r="D67" s="149" t="s">
        <v>638</v>
      </c>
      <c r="E67" s="150"/>
      <c r="F67" s="150"/>
      <c r="G67" s="150"/>
      <c r="H67" s="150"/>
      <c r="I67" s="150"/>
      <c r="J67" s="151">
        <f>J110</f>
        <v>0</v>
      </c>
      <c r="K67" s="99"/>
      <c r="L67" s="152"/>
    </row>
    <row r="68" spans="1:31" s="10" customFormat="1" ht="14.85" customHeight="1">
      <c r="B68" s="148"/>
      <c r="C68" s="99"/>
      <c r="D68" s="149" t="s">
        <v>639</v>
      </c>
      <c r="E68" s="150"/>
      <c r="F68" s="150"/>
      <c r="G68" s="150"/>
      <c r="H68" s="150"/>
      <c r="I68" s="150"/>
      <c r="J68" s="151">
        <f>J114</f>
        <v>0</v>
      </c>
      <c r="K68" s="99"/>
      <c r="L68" s="152"/>
    </row>
    <row r="69" spans="1:31" s="10" customFormat="1" ht="14.85" customHeight="1">
      <c r="B69" s="148"/>
      <c r="C69" s="99"/>
      <c r="D69" s="149" t="s">
        <v>640</v>
      </c>
      <c r="E69" s="150"/>
      <c r="F69" s="150"/>
      <c r="G69" s="150"/>
      <c r="H69" s="150"/>
      <c r="I69" s="150"/>
      <c r="J69" s="151">
        <f>J124</f>
        <v>0</v>
      </c>
      <c r="K69" s="99"/>
      <c r="L69" s="152"/>
    </row>
    <row r="70" spans="1:31" s="10" customFormat="1" ht="14.85" customHeight="1">
      <c r="B70" s="148"/>
      <c r="C70" s="99"/>
      <c r="D70" s="149" t="s">
        <v>641</v>
      </c>
      <c r="E70" s="150"/>
      <c r="F70" s="150"/>
      <c r="G70" s="150"/>
      <c r="H70" s="150"/>
      <c r="I70" s="150"/>
      <c r="J70" s="151">
        <f>J128</f>
        <v>0</v>
      </c>
      <c r="K70" s="99"/>
      <c r="L70" s="152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5" customHeight="1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5" customHeight="1">
      <c r="A77" s="36"/>
      <c r="B77" s="37"/>
      <c r="C77" s="25" t="s">
        <v>122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87" t="str">
        <f>E7</f>
        <v>Polní cesty C24, C48 a C69 v k.ú. Božejovice</v>
      </c>
      <c r="F80" s="388"/>
      <c r="G80" s="388"/>
      <c r="H80" s="38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" customFormat="1" ht="12" customHeight="1">
      <c r="B81" s="23"/>
      <c r="C81" s="31" t="s">
        <v>106</v>
      </c>
      <c r="D81" s="24"/>
      <c r="E81" s="24"/>
      <c r="F81" s="24"/>
      <c r="G81" s="24"/>
      <c r="H81" s="24"/>
      <c r="I81" s="24"/>
      <c r="J81" s="24"/>
      <c r="K81" s="24"/>
      <c r="L81" s="22"/>
    </row>
    <row r="82" spans="1:65" s="2" customFormat="1" ht="16.5" customHeight="1">
      <c r="A82" s="36"/>
      <c r="B82" s="37"/>
      <c r="C82" s="38"/>
      <c r="D82" s="38"/>
      <c r="E82" s="387" t="s">
        <v>1038</v>
      </c>
      <c r="F82" s="389"/>
      <c r="G82" s="389"/>
      <c r="H82" s="389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634</v>
      </c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6.5" customHeight="1">
      <c r="A84" s="36"/>
      <c r="B84" s="37"/>
      <c r="C84" s="38"/>
      <c r="D84" s="38"/>
      <c r="E84" s="340" t="str">
        <f>E11</f>
        <v>VRN - Vedlejší rozpočtové náklady</v>
      </c>
      <c r="F84" s="389"/>
      <c r="G84" s="389"/>
      <c r="H84" s="389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2" customHeight="1">
      <c r="A86" s="36"/>
      <c r="B86" s="37"/>
      <c r="C86" s="31" t="s">
        <v>21</v>
      </c>
      <c r="D86" s="38"/>
      <c r="E86" s="38"/>
      <c r="F86" s="29" t="str">
        <f>F14</f>
        <v>Božejovicce</v>
      </c>
      <c r="G86" s="38"/>
      <c r="H86" s="38"/>
      <c r="I86" s="31" t="s">
        <v>23</v>
      </c>
      <c r="J86" s="61" t="str">
        <f>IF(J14="","",J14)</f>
        <v>15. 3. 2024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25.7" customHeight="1">
      <c r="A88" s="36"/>
      <c r="B88" s="37"/>
      <c r="C88" s="31" t="s">
        <v>25</v>
      </c>
      <c r="D88" s="38"/>
      <c r="E88" s="38"/>
      <c r="F88" s="29" t="str">
        <f>E17</f>
        <v>ČR-Státní pozemkový úřad</v>
      </c>
      <c r="G88" s="38"/>
      <c r="H88" s="38"/>
      <c r="I88" s="31" t="s">
        <v>32</v>
      </c>
      <c r="J88" s="34" t="str">
        <f>E23</f>
        <v>AGROPROJEKT PSO s.r.o.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25.7" customHeight="1">
      <c r="A89" s="36"/>
      <c r="B89" s="37"/>
      <c r="C89" s="31" t="s">
        <v>30</v>
      </c>
      <c r="D89" s="38"/>
      <c r="E89" s="38"/>
      <c r="F89" s="29" t="str">
        <f>IF(E20="","",E20)</f>
        <v>Vyplň údaj</v>
      </c>
      <c r="G89" s="38"/>
      <c r="H89" s="38"/>
      <c r="I89" s="31" t="s">
        <v>36</v>
      </c>
      <c r="J89" s="34" t="str">
        <f>E26</f>
        <v>AGROPROJEKT PSO s.r.o.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0.3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11" customFormat="1" ht="29.25" customHeight="1">
      <c r="A91" s="153"/>
      <c r="B91" s="154"/>
      <c r="C91" s="155" t="s">
        <v>123</v>
      </c>
      <c r="D91" s="156" t="s">
        <v>58</v>
      </c>
      <c r="E91" s="156" t="s">
        <v>54</v>
      </c>
      <c r="F91" s="156" t="s">
        <v>55</v>
      </c>
      <c r="G91" s="156" t="s">
        <v>124</v>
      </c>
      <c r="H91" s="156" t="s">
        <v>125</v>
      </c>
      <c r="I91" s="156" t="s">
        <v>126</v>
      </c>
      <c r="J91" s="156" t="s">
        <v>110</v>
      </c>
      <c r="K91" s="157" t="s">
        <v>127</v>
      </c>
      <c r="L91" s="158"/>
      <c r="M91" s="70" t="s">
        <v>19</v>
      </c>
      <c r="N91" s="71" t="s">
        <v>43</v>
      </c>
      <c r="O91" s="71" t="s">
        <v>128</v>
      </c>
      <c r="P91" s="71" t="s">
        <v>129</v>
      </c>
      <c r="Q91" s="71" t="s">
        <v>130</v>
      </c>
      <c r="R91" s="71" t="s">
        <v>131</v>
      </c>
      <c r="S91" s="71" t="s">
        <v>132</v>
      </c>
      <c r="T91" s="72" t="s">
        <v>133</v>
      </c>
      <c r="U91" s="153"/>
      <c r="V91" s="153"/>
      <c r="W91" s="153"/>
      <c r="X91" s="153"/>
      <c r="Y91" s="153"/>
      <c r="Z91" s="153"/>
      <c r="AA91" s="153"/>
      <c r="AB91" s="153"/>
      <c r="AC91" s="153"/>
      <c r="AD91" s="153"/>
      <c r="AE91" s="153"/>
    </row>
    <row r="92" spans="1:65" s="2" customFormat="1" ht="22.9" customHeight="1">
      <c r="A92" s="36"/>
      <c r="B92" s="37"/>
      <c r="C92" s="77" t="s">
        <v>134</v>
      </c>
      <c r="D92" s="38"/>
      <c r="E92" s="38"/>
      <c r="F92" s="38"/>
      <c r="G92" s="38"/>
      <c r="H92" s="38"/>
      <c r="I92" s="38"/>
      <c r="J92" s="159">
        <f>BK92</f>
        <v>0</v>
      </c>
      <c r="K92" s="38"/>
      <c r="L92" s="41"/>
      <c r="M92" s="73"/>
      <c r="N92" s="160"/>
      <c r="O92" s="74"/>
      <c r="P92" s="161">
        <f>P93</f>
        <v>0</v>
      </c>
      <c r="Q92" s="74"/>
      <c r="R92" s="161">
        <f>R93</f>
        <v>0</v>
      </c>
      <c r="S92" s="74"/>
      <c r="T92" s="162">
        <f>T93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72</v>
      </c>
      <c r="AU92" s="19" t="s">
        <v>111</v>
      </c>
      <c r="BK92" s="163">
        <f>BK93</f>
        <v>0</v>
      </c>
    </row>
    <row r="93" spans="1:65" s="12" customFormat="1" ht="25.9" customHeight="1">
      <c r="B93" s="164"/>
      <c r="C93" s="165"/>
      <c r="D93" s="166" t="s">
        <v>72</v>
      </c>
      <c r="E93" s="167" t="s">
        <v>135</v>
      </c>
      <c r="F93" s="167" t="s">
        <v>136</v>
      </c>
      <c r="G93" s="165"/>
      <c r="H93" s="165"/>
      <c r="I93" s="168"/>
      <c r="J93" s="169">
        <f>BK93</f>
        <v>0</v>
      </c>
      <c r="K93" s="165"/>
      <c r="L93" s="170"/>
      <c r="M93" s="171"/>
      <c r="N93" s="172"/>
      <c r="O93" s="172"/>
      <c r="P93" s="173">
        <f>P94</f>
        <v>0</v>
      </c>
      <c r="Q93" s="172"/>
      <c r="R93" s="173">
        <f>R94</f>
        <v>0</v>
      </c>
      <c r="S93" s="172"/>
      <c r="T93" s="174">
        <f>T94</f>
        <v>0</v>
      </c>
      <c r="AR93" s="175" t="s">
        <v>158</v>
      </c>
      <c r="AT93" s="176" t="s">
        <v>72</v>
      </c>
      <c r="AU93" s="176" t="s">
        <v>73</v>
      </c>
      <c r="AY93" s="175" t="s">
        <v>137</v>
      </c>
      <c r="BK93" s="177">
        <f>BK94</f>
        <v>0</v>
      </c>
    </row>
    <row r="94" spans="1:65" s="12" customFormat="1" ht="22.9" customHeight="1">
      <c r="B94" s="164"/>
      <c r="C94" s="165"/>
      <c r="D94" s="166" t="s">
        <v>72</v>
      </c>
      <c r="E94" s="178" t="s">
        <v>86</v>
      </c>
      <c r="F94" s="178" t="s">
        <v>642</v>
      </c>
      <c r="G94" s="165"/>
      <c r="H94" s="165"/>
      <c r="I94" s="168"/>
      <c r="J94" s="179">
        <f>BK94</f>
        <v>0</v>
      </c>
      <c r="K94" s="165"/>
      <c r="L94" s="170"/>
      <c r="M94" s="171"/>
      <c r="N94" s="172"/>
      <c r="O94" s="172"/>
      <c r="P94" s="173">
        <f>P95+P110+P114+P124+P128</f>
        <v>0</v>
      </c>
      <c r="Q94" s="172"/>
      <c r="R94" s="173">
        <f>R95+R110+R114+R124+R128</f>
        <v>0</v>
      </c>
      <c r="S94" s="172"/>
      <c r="T94" s="174">
        <f>T95+T110+T114+T124+T128</f>
        <v>0</v>
      </c>
      <c r="AR94" s="175" t="s">
        <v>158</v>
      </c>
      <c r="AT94" s="176" t="s">
        <v>72</v>
      </c>
      <c r="AU94" s="176" t="s">
        <v>80</v>
      </c>
      <c r="AY94" s="175" t="s">
        <v>137</v>
      </c>
      <c r="BK94" s="177">
        <f>BK95+BK110+BK114+BK124+BK128</f>
        <v>0</v>
      </c>
    </row>
    <row r="95" spans="1:65" s="12" customFormat="1" ht="20.85" customHeight="1">
      <c r="B95" s="164"/>
      <c r="C95" s="165"/>
      <c r="D95" s="166" t="s">
        <v>72</v>
      </c>
      <c r="E95" s="178" t="s">
        <v>643</v>
      </c>
      <c r="F95" s="178" t="s">
        <v>644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SUM(P96:P109)</f>
        <v>0</v>
      </c>
      <c r="Q95" s="172"/>
      <c r="R95" s="173">
        <f>SUM(R96:R109)</f>
        <v>0</v>
      </c>
      <c r="S95" s="172"/>
      <c r="T95" s="174">
        <f>SUM(T96:T109)</f>
        <v>0</v>
      </c>
      <c r="AR95" s="175" t="s">
        <v>158</v>
      </c>
      <c r="AT95" s="176" t="s">
        <v>72</v>
      </c>
      <c r="AU95" s="176" t="s">
        <v>82</v>
      </c>
      <c r="AY95" s="175" t="s">
        <v>137</v>
      </c>
      <c r="BK95" s="177">
        <f>SUM(BK96:BK109)</f>
        <v>0</v>
      </c>
    </row>
    <row r="96" spans="1:65" s="2" customFormat="1" ht="16.5" customHeight="1">
      <c r="A96" s="36"/>
      <c r="B96" s="37"/>
      <c r="C96" s="180" t="s">
        <v>80</v>
      </c>
      <c r="D96" s="180" t="s">
        <v>139</v>
      </c>
      <c r="E96" s="181" t="s">
        <v>645</v>
      </c>
      <c r="F96" s="182" t="s">
        <v>646</v>
      </c>
      <c r="G96" s="183" t="s">
        <v>647</v>
      </c>
      <c r="H96" s="184">
        <v>2</v>
      </c>
      <c r="I96" s="185"/>
      <c r="J96" s="186">
        <f>ROUND(I96*H96,2)</f>
        <v>0</v>
      </c>
      <c r="K96" s="182" t="s">
        <v>19</v>
      </c>
      <c r="L96" s="41"/>
      <c r="M96" s="187" t="s">
        <v>19</v>
      </c>
      <c r="N96" s="188" t="s">
        <v>44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648</v>
      </c>
      <c r="AT96" s="191" t="s">
        <v>139</v>
      </c>
      <c r="AU96" s="191" t="s">
        <v>95</v>
      </c>
      <c r="AY96" s="19" t="s">
        <v>137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80</v>
      </c>
      <c r="BK96" s="192">
        <f>ROUND(I96*H96,2)</f>
        <v>0</v>
      </c>
      <c r="BL96" s="19" t="s">
        <v>648</v>
      </c>
      <c r="BM96" s="191" t="s">
        <v>1150</v>
      </c>
    </row>
    <row r="97" spans="1:65" s="15" customFormat="1" ht="11.25">
      <c r="B97" s="231"/>
      <c r="C97" s="232"/>
      <c r="D97" s="200" t="s">
        <v>191</v>
      </c>
      <c r="E97" s="233" t="s">
        <v>19</v>
      </c>
      <c r="F97" s="234" t="s">
        <v>1151</v>
      </c>
      <c r="G97" s="232"/>
      <c r="H97" s="233" t="s">
        <v>19</v>
      </c>
      <c r="I97" s="235"/>
      <c r="J97" s="232"/>
      <c r="K97" s="232"/>
      <c r="L97" s="236"/>
      <c r="M97" s="237"/>
      <c r="N97" s="238"/>
      <c r="O97" s="238"/>
      <c r="P97" s="238"/>
      <c r="Q97" s="238"/>
      <c r="R97" s="238"/>
      <c r="S97" s="238"/>
      <c r="T97" s="239"/>
      <c r="AT97" s="240" t="s">
        <v>191</v>
      </c>
      <c r="AU97" s="240" t="s">
        <v>95</v>
      </c>
      <c r="AV97" s="15" t="s">
        <v>80</v>
      </c>
      <c r="AW97" s="15" t="s">
        <v>35</v>
      </c>
      <c r="AX97" s="15" t="s">
        <v>73</v>
      </c>
      <c r="AY97" s="240" t="s">
        <v>137</v>
      </c>
    </row>
    <row r="98" spans="1:65" s="13" customFormat="1" ht="11.25">
      <c r="B98" s="198"/>
      <c r="C98" s="199"/>
      <c r="D98" s="200" t="s">
        <v>191</v>
      </c>
      <c r="E98" s="201" t="s">
        <v>19</v>
      </c>
      <c r="F98" s="202" t="s">
        <v>652</v>
      </c>
      <c r="G98" s="199"/>
      <c r="H98" s="203">
        <v>1</v>
      </c>
      <c r="I98" s="204"/>
      <c r="J98" s="199"/>
      <c r="K98" s="199"/>
      <c r="L98" s="205"/>
      <c r="M98" s="206"/>
      <c r="N98" s="207"/>
      <c r="O98" s="207"/>
      <c r="P98" s="207"/>
      <c r="Q98" s="207"/>
      <c r="R98" s="207"/>
      <c r="S98" s="207"/>
      <c r="T98" s="208"/>
      <c r="AT98" s="209" t="s">
        <v>191</v>
      </c>
      <c r="AU98" s="209" t="s">
        <v>95</v>
      </c>
      <c r="AV98" s="13" t="s">
        <v>82</v>
      </c>
      <c r="AW98" s="13" t="s">
        <v>35</v>
      </c>
      <c r="AX98" s="13" t="s">
        <v>73</v>
      </c>
      <c r="AY98" s="209" t="s">
        <v>137</v>
      </c>
    </row>
    <row r="99" spans="1:65" s="13" customFormat="1" ht="11.25">
      <c r="B99" s="198"/>
      <c r="C99" s="199"/>
      <c r="D99" s="200" t="s">
        <v>191</v>
      </c>
      <c r="E99" s="201" t="s">
        <v>19</v>
      </c>
      <c r="F99" s="202" t="s">
        <v>872</v>
      </c>
      <c r="G99" s="199"/>
      <c r="H99" s="203">
        <v>1</v>
      </c>
      <c r="I99" s="204"/>
      <c r="J99" s="199"/>
      <c r="K99" s="199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191</v>
      </c>
      <c r="AU99" s="209" t="s">
        <v>95</v>
      </c>
      <c r="AV99" s="13" t="s">
        <v>82</v>
      </c>
      <c r="AW99" s="13" t="s">
        <v>35</v>
      </c>
      <c r="AX99" s="13" t="s">
        <v>73</v>
      </c>
      <c r="AY99" s="209" t="s">
        <v>137</v>
      </c>
    </row>
    <row r="100" spans="1:65" s="14" customFormat="1" ht="11.25">
      <c r="B100" s="210"/>
      <c r="C100" s="211"/>
      <c r="D100" s="200" t="s">
        <v>191</v>
      </c>
      <c r="E100" s="212" t="s">
        <v>19</v>
      </c>
      <c r="F100" s="213" t="s">
        <v>193</v>
      </c>
      <c r="G100" s="211"/>
      <c r="H100" s="214">
        <v>2</v>
      </c>
      <c r="I100" s="215"/>
      <c r="J100" s="211"/>
      <c r="K100" s="211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191</v>
      </c>
      <c r="AU100" s="220" t="s">
        <v>95</v>
      </c>
      <c r="AV100" s="14" t="s">
        <v>143</v>
      </c>
      <c r="AW100" s="14" t="s">
        <v>35</v>
      </c>
      <c r="AX100" s="14" t="s">
        <v>80</v>
      </c>
      <c r="AY100" s="220" t="s">
        <v>137</v>
      </c>
    </row>
    <row r="101" spans="1:65" s="2" customFormat="1" ht="16.5" customHeight="1">
      <c r="A101" s="36"/>
      <c r="B101" s="37"/>
      <c r="C101" s="180" t="s">
        <v>82</v>
      </c>
      <c r="D101" s="180" t="s">
        <v>139</v>
      </c>
      <c r="E101" s="181" t="s">
        <v>654</v>
      </c>
      <c r="F101" s="182" t="s">
        <v>655</v>
      </c>
      <c r="G101" s="183" t="s">
        <v>647</v>
      </c>
      <c r="H101" s="184">
        <v>1</v>
      </c>
      <c r="I101" s="185"/>
      <c r="J101" s="186">
        <f>ROUND(I101*H101,2)</f>
        <v>0</v>
      </c>
      <c r="K101" s="182" t="s">
        <v>19</v>
      </c>
      <c r="L101" s="41"/>
      <c r="M101" s="187" t="s">
        <v>19</v>
      </c>
      <c r="N101" s="188" t="s">
        <v>44</v>
      </c>
      <c r="O101" s="66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648</v>
      </c>
      <c r="AT101" s="191" t="s">
        <v>139</v>
      </c>
      <c r="AU101" s="191" t="s">
        <v>95</v>
      </c>
      <c r="AY101" s="19" t="s">
        <v>137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80</v>
      </c>
      <c r="BK101" s="192">
        <f>ROUND(I101*H101,2)</f>
        <v>0</v>
      </c>
      <c r="BL101" s="19" t="s">
        <v>648</v>
      </c>
      <c r="BM101" s="191" t="s">
        <v>1152</v>
      </c>
    </row>
    <row r="102" spans="1:65" s="13" customFormat="1" ht="11.25">
      <c r="B102" s="198"/>
      <c r="C102" s="199"/>
      <c r="D102" s="200" t="s">
        <v>191</v>
      </c>
      <c r="E102" s="201" t="s">
        <v>19</v>
      </c>
      <c r="F102" s="202" t="s">
        <v>1153</v>
      </c>
      <c r="G102" s="199"/>
      <c r="H102" s="203">
        <v>1</v>
      </c>
      <c r="I102" s="204"/>
      <c r="J102" s="199"/>
      <c r="K102" s="199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191</v>
      </c>
      <c r="AU102" s="209" t="s">
        <v>95</v>
      </c>
      <c r="AV102" s="13" t="s">
        <v>82</v>
      </c>
      <c r="AW102" s="13" t="s">
        <v>35</v>
      </c>
      <c r="AX102" s="13" t="s">
        <v>73</v>
      </c>
      <c r="AY102" s="209" t="s">
        <v>137</v>
      </c>
    </row>
    <row r="103" spans="1:65" s="14" customFormat="1" ht="11.25">
      <c r="B103" s="210"/>
      <c r="C103" s="211"/>
      <c r="D103" s="200" t="s">
        <v>191</v>
      </c>
      <c r="E103" s="212" t="s">
        <v>19</v>
      </c>
      <c r="F103" s="213" t="s">
        <v>193</v>
      </c>
      <c r="G103" s="211"/>
      <c r="H103" s="214">
        <v>1</v>
      </c>
      <c r="I103" s="215"/>
      <c r="J103" s="211"/>
      <c r="K103" s="211"/>
      <c r="L103" s="216"/>
      <c r="M103" s="217"/>
      <c r="N103" s="218"/>
      <c r="O103" s="218"/>
      <c r="P103" s="218"/>
      <c r="Q103" s="218"/>
      <c r="R103" s="218"/>
      <c r="S103" s="218"/>
      <c r="T103" s="219"/>
      <c r="AT103" s="220" t="s">
        <v>191</v>
      </c>
      <c r="AU103" s="220" t="s">
        <v>95</v>
      </c>
      <c r="AV103" s="14" t="s">
        <v>143</v>
      </c>
      <c r="AW103" s="14" t="s">
        <v>35</v>
      </c>
      <c r="AX103" s="14" t="s">
        <v>80</v>
      </c>
      <c r="AY103" s="220" t="s">
        <v>137</v>
      </c>
    </row>
    <row r="104" spans="1:65" s="2" customFormat="1" ht="16.5" customHeight="1">
      <c r="A104" s="36"/>
      <c r="B104" s="37"/>
      <c r="C104" s="180" t="s">
        <v>95</v>
      </c>
      <c r="D104" s="180" t="s">
        <v>139</v>
      </c>
      <c r="E104" s="181" t="s">
        <v>658</v>
      </c>
      <c r="F104" s="182" t="s">
        <v>659</v>
      </c>
      <c r="G104" s="183" t="s">
        <v>647</v>
      </c>
      <c r="H104" s="184">
        <v>1</v>
      </c>
      <c r="I104" s="185"/>
      <c r="J104" s="186">
        <f>ROUND(I104*H104,2)</f>
        <v>0</v>
      </c>
      <c r="K104" s="182" t="s">
        <v>19</v>
      </c>
      <c r="L104" s="41"/>
      <c r="M104" s="187" t="s">
        <v>19</v>
      </c>
      <c r="N104" s="188" t="s">
        <v>44</v>
      </c>
      <c r="O104" s="66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648</v>
      </c>
      <c r="AT104" s="191" t="s">
        <v>139</v>
      </c>
      <c r="AU104" s="191" t="s">
        <v>95</v>
      </c>
      <c r="AY104" s="19" t="s">
        <v>137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80</v>
      </c>
      <c r="BK104" s="192">
        <f>ROUND(I104*H104,2)</f>
        <v>0</v>
      </c>
      <c r="BL104" s="19" t="s">
        <v>648</v>
      </c>
      <c r="BM104" s="191" t="s">
        <v>1154</v>
      </c>
    </row>
    <row r="105" spans="1:65" s="13" customFormat="1" ht="11.25">
      <c r="B105" s="198"/>
      <c r="C105" s="199"/>
      <c r="D105" s="200" t="s">
        <v>191</v>
      </c>
      <c r="E105" s="201" t="s">
        <v>19</v>
      </c>
      <c r="F105" s="202" t="s">
        <v>1153</v>
      </c>
      <c r="G105" s="199"/>
      <c r="H105" s="203">
        <v>1</v>
      </c>
      <c r="I105" s="204"/>
      <c r="J105" s="199"/>
      <c r="K105" s="199"/>
      <c r="L105" s="205"/>
      <c r="M105" s="206"/>
      <c r="N105" s="207"/>
      <c r="O105" s="207"/>
      <c r="P105" s="207"/>
      <c r="Q105" s="207"/>
      <c r="R105" s="207"/>
      <c r="S105" s="207"/>
      <c r="T105" s="208"/>
      <c r="AT105" s="209" t="s">
        <v>191</v>
      </c>
      <c r="AU105" s="209" t="s">
        <v>95</v>
      </c>
      <c r="AV105" s="13" t="s">
        <v>82</v>
      </c>
      <c r="AW105" s="13" t="s">
        <v>35</v>
      </c>
      <c r="AX105" s="13" t="s">
        <v>73</v>
      </c>
      <c r="AY105" s="209" t="s">
        <v>137</v>
      </c>
    </row>
    <row r="106" spans="1:65" s="14" customFormat="1" ht="11.25">
      <c r="B106" s="210"/>
      <c r="C106" s="211"/>
      <c r="D106" s="200" t="s">
        <v>191</v>
      </c>
      <c r="E106" s="212" t="s">
        <v>19</v>
      </c>
      <c r="F106" s="213" t="s">
        <v>193</v>
      </c>
      <c r="G106" s="211"/>
      <c r="H106" s="214">
        <v>1</v>
      </c>
      <c r="I106" s="215"/>
      <c r="J106" s="211"/>
      <c r="K106" s="211"/>
      <c r="L106" s="216"/>
      <c r="M106" s="217"/>
      <c r="N106" s="218"/>
      <c r="O106" s="218"/>
      <c r="P106" s="218"/>
      <c r="Q106" s="218"/>
      <c r="R106" s="218"/>
      <c r="S106" s="218"/>
      <c r="T106" s="219"/>
      <c r="AT106" s="220" t="s">
        <v>191</v>
      </c>
      <c r="AU106" s="220" t="s">
        <v>95</v>
      </c>
      <c r="AV106" s="14" t="s">
        <v>143</v>
      </c>
      <c r="AW106" s="14" t="s">
        <v>35</v>
      </c>
      <c r="AX106" s="14" t="s">
        <v>80</v>
      </c>
      <c r="AY106" s="220" t="s">
        <v>137</v>
      </c>
    </row>
    <row r="107" spans="1:65" s="2" customFormat="1" ht="16.5" customHeight="1">
      <c r="A107" s="36"/>
      <c r="B107" s="37"/>
      <c r="C107" s="180" t="s">
        <v>143</v>
      </c>
      <c r="D107" s="180" t="s">
        <v>139</v>
      </c>
      <c r="E107" s="181" t="s">
        <v>661</v>
      </c>
      <c r="F107" s="182" t="s">
        <v>662</v>
      </c>
      <c r="G107" s="183" t="s">
        <v>647</v>
      </c>
      <c r="H107" s="184">
        <v>1</v>
      </c>
      <c r="I107" s="185"/>
      <c r="J107" s="186">
        <f>ROUND(I107*H107,2)</f>
        <v>0</v>
      </c>
      <c r="K107" s="182" t="s">
        <v>19</v>
      </c>
      <c r="L107" s="41"/>
      <c r="M107" s="187" t="s">
        <v>19</v>
      </c>
      <c r="N107" s="188" t="s">
        <v>44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648</v>
      </c>
      <c r="AT107" s="191" t="s">
        <v>139</v>
      </c>
      <c r="AU107" s="191" t="s">
        <v>95</v>
      </c>
      <c r="AY107" s="19" t="s">
        <v>137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80</v>
      </c>
      <c r="BK107" s="192">
        <f>ROUND(I107*H107,2)</f>
        <v>0</v>
      </c>
      <c r="BL107" s="19" t="s">
        <v>648</v>
      </c>
      <c r="BM107" s="191" t="s">
        <v>1155</v>
      </c>
    </row>
    <row r="108" spans="1:65" s="13" customFormat="1" ht="11.25">
      <c r="B108" s="198"/>
      <c r="C108" s="199"/>
      <c r="D108" s="200" t="s">
        <v>191</v>
      </c>
      <c r="E108" s="201" t="s">
        <v>19</v>
      </c>
      <c r="F108" s="202" t="s">
        <v>1153</v>
      </c>
      <c r="G108" s="199"/>
      <c r="H108" s="203">
        <v>1</v>
      </c>
      <c r="I108" s="204"/>
      <c r="J108" s="199"/>
      <c r="K108" s="199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191</v>
      </c>
      <c r="AU108" s="209" t="s">
        <v>95</v>
      </c>
      <c r="AV108" s="13" t="s">
        <v>82</v>
      </c>
      <c r="AW108" s="13" t="s">
        <v>35</v>
      </c>
      <c r="AX108" s="13" t="s">
        <v>73</v>
      </c>
      <c r="AY108" s="209" t="s">
        <v>137</v>
      </c>
    </row>
    <row r="109" spans="1:65" s="14" customFormat="1" ht="11.25">
      <c r="B109" s="210"/>
      <c r="C109" s="211"/>
      <c r="D109" s="200" t="s">
        <v>191</v>
      </c>
      <c r="E109" s="212" t="s">
        <v>19</v>
      </c>
      <c r="F109" s="213" t="s">
        <v>193</v>
      </c>
      <c r="G109" s="211"/>
      <c r="H109" s="214">
        <v>1</v>
      </c>
      <c r="I109" s="215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191</v>
      </c>
      <c r="AU109" s="220" t="s">
        <v>95</v>
      </c>
      <c r="AV109" s="14" t="s">
        <v>143</v>
      </c>
      <c r="AW109" s="14" t="s">
        <v>35</v>
      </c>
      <c r="AX109" s="14" t="s">
        <v>80</v>
      </c>
      <c r="AY109" s="220" t="s">
        <v>137</v>
      </c>
    </row>
    <row r="110" spans="1:65" s="12" customFormat="1" ht="20.85" customHeight="1">
      <c r="B110" s="164"/>
      <c r="C110" s="165"/>
      <c r="D110" s="166" t="s">
        <v>72</v>
      </c>
      <c r="E110" s="178" t="s">
        <v>664</v>
      </c>
      <c r="F110" s="178" t="s">
        <v>665</v>
      </c>
      <c r="G110" s="165"/>
      <c r="H110" s="165"/>
      <c r="I110" s="168"/>
      <c r="J110" s="179">
        <f>BK110</f>
        <v>0</v>
      </c>
      <c r="K110" s="165"/>
      <c r="L110" s="170"/>
      <c r="M110" s="171"/>
      <c r="N110" s="172"/>
      <c r="O110" s="172"/>
      <c r="P110" s="173">
        <f>SUM(P111:P113)</f>
        <v>0</v>
      </c>
      <c r="Q110" s="172"/>
      <c r="R110" s="173">
        <f>SUM(R111:R113)</f>
        <v>0</v>
      </c>
      <c r="S110" s="172"/>
      <c r="T110" s="174">
        <f>SUM(T111:T113)</f>
        <v>0</v>
      </c>
      <c r="AR110" s="175" t="s">
        <v>158</v>
      </c>
      <c r="AT110" s="176" t="s">
        <v>72</v>
      </c>
      <c r="AU110" s="176" t="s">
        <v>82</v>
      </c>
      <c r="AY110" s="175" t="s">
        <v>137</v>
      </c>
      <c r="BK110" s="177">
        <f>SUM(BK111:BK113)</f>
        <v>0</v>
      </c>
    </row>
    <row r="111" spans="1:65" s="2" customFormat="1" ht="16.5" customHeight="1">
      <c r="A111" s="36"/>
      <c r="B111" s="37"/>
      <c r="C111" s="180" t="s">
        <v>158</v>
      </c>
      <c r="D111" s="180" t="s">
        <v>139</v>
      </c>
      <c r="E111" s="181" t="s">
        <v>666</v>
      </c>
      <c r="F111" s="182" t="s">
        <v>667</v>
      </c>
      <c r="G111" s="183" t="s">
        <v>647</v>
      </c>
      <c r="H111" s="184">
        <v>1</v>
      </c>
      <c r="I111" s="185"/>
      <c r="J111" s="186">
        <f>ROUND(I111*H111,2)</f>
        <v>0</v>
      </c>
      <c r="K111" s="182" t="s">
        <v>19</v>
      </c>
      <c r="L111" s="41"/>
      <c r="M111" s="187" t="s">
        <v>19</v>
      </c>
      <c r="N111" s="188" t="s">
        <v>44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648</v>
      </c>
      <c r="AT111" s="191" t="s">
        <v>139</v>
      </c>
      <c r="AU111" s="191" t="s">
        <v>95</v>
      </c>
      <c r="AY111" s="19" t="s">
        <v>137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80</v>
      </c>
      <c r="BK111" s="192">
        <f>ROUND(I111*H111,2)</f>
        <v>0</v>
      </c>
      <c r="BL111" s="19" t="s">
        <v>648</v>
      </c>
      <c r="BM111" s="191" t="s">
        <v>1156</v>
      </c>
    </row>
    <row r="112" spans="1:65" s="13" customFormat="1" ht="11.25">
      <c r="B112" s="198"/>
      <c r="C112" s="199"/>
      <c r="D112" s="200" t="s">
        <v>191</v>
      </c>
      <c r="E112" s="201" t="s">
        <v>19</v>
      </c>
      <c r="F112" s="202" t="s">
        <v>1153</v>
      </c>
      <c r="G112" s="199"/>
      <c r="H112" s="203">
        <v>1</v>
      </c>
      <c r="I112" s="204"/>
      <c r="J112" s="199"/>
      <c r="K112" s="199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191</v>
      </c>
      <c r="AU112" s="209" t="s">
        <v>95</v>
      </c>
      <c r="AV112" s="13" t="s">
        <v>82</v>
      </c>
      <c r="AW112" s="13" t="s">
        <v>35</v>
      </c>
      <c r="AX112" s="13" t="s">
        <v>73</v>
      </c>
      <c r="AY112" s="209" t="s">
        <v>137</v>
      </c>
    </row>
    <row r="113" spans="1:65" s="14" customFormat="1" ht="11.25">
      <c r="B113" s="210"/>
      <c r="C113" s="211"/>
      <c r="D113" s="200" t="s">
        <v>191</v>
      </c>
      <c r="E113" s="212" t="s">
        <v>19</v>
      </c>
      <c r="F113" s="213" t="s">
        <v>193</v>
      </c>
      <c r="G113" s="211"/>
      <c r="H113" s="214">
        <v>1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191</v>
      </c>
      <c r="AU113" s="220" t="s">
        <v>95</v>
      </c>
      <c r="AV113" s="14" t="s">
        <v>143</v>
      </c>
      <c r="AW113" s="14" t="s">
        <v>35</v>
      </c>
      <c r="AX113" s="14" t="s">
        <v>80</v>
      </c>
      <c r="AY113" s="220" t="s">
        <v>137</v>
      </c>
    </row>
    <row r="114" spans="1:65" s="12" customFormat="1" ht="20.85" customHeight="1">
      <c r="B114" s="164"/>
      <c r="C114" s="165"/>
      <c r="D114" s="166" t="s">
        <v>72</v>
      </c>
      <c r="E114" s="178" t="s">
        <v>669</v>
      </c>
      <c r="F114" s="178" t="s">
        <v>670</v>
      </c>
      <c r="G114" s="165"/>
      <c r="H114" s="165"/>
      <c r="I114" s="168"/>
      <c r="J114" s="179">
        <f>BK114</f>
        <v>0</v>
      </c>
      <c r="K114" s="165"/>
      <c r="L114" s="170"/>
      <c r="M114" s="171"/>
      <c r="N114" s="172"/>
      <c r="O114" s="172"/>
      <c r="P114" s="173">
        <f>SUM(P115:P123)</f>
        <v>0</v>
      </c>
      <c r="Q114" s="172"/>
      <c r="R114" s="173">
        <f>SUM(R115:R123)</f>
        <v>0</v>
      </c>
      <c r="S114" s="172"/>
      <c r="T114" s="174">
        <f>SUM(T115:T123)</f>
        <v>0</v>
      </c>
      <c r="AR114" s="175" t="s">
        <v>158</v>
      </c>
      <c r="AT114" s="176" t="s">
        <v>72</v>
      </c>
      <c r="AU114" s="176" t="s">
        <v>82</v>
      </c>
      <c r="AY114" s="175" t="s">
        <v>137</v>
      </c>
      <c r="BK114" s="177">
        <f>SUM(BK115:BK123)</f>
        <v>0</v>
      </c>
    </row>
    <row r="115" spans="1:65" s="2" customFormat="1" ht="16.5" customHeight="1">
      <c r="A115" s="36"/>
      <c r="B115" s="37"/>
      <c r="C115" s="180" t="s">
        <v>163</v>
      </c>
      <c r="D115" s="180" t="s">
        <v>139</v>
      </c>
      <c r="E115" s="181" t="s">
        <v>671</v>
      </c>
      <c r="F115" s="182" t="s">
        <v>672</v>
      </c>
      <c r="G115" s="183" t="s">
        <v>647</v>
      </c>
      <c r="H115" s="184">
        <v>1</v>
      </c>
      <c r="I115" s="185"/>
      <c r="J115" s="186">
        <f>ROUND(I115*H115,2)</f>
        <v>0</v>
      </c>
      <c r="K115" s="182" t="s">
        <v>19</v>
      </c>
      <c r="L115" s="41"/>
      <c r="M115" s="187" t="s">
        <v>19</v>
      </c>
      <c r="N115" s="188" t="s">
        <v>44</v>
      </c>
      <c r="O115" s="66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648</v>
      </c>
      <c r="AT115" s="191" t="s">
        <v>139</v>
      </c>
      <c r="AU115" s="191" t="s">
        <v>95</v>
      </c>
      <c r="AY115" s="19" t="s">
        <v>137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80</v>
      </c>
      <c r="BK115" s="192">
        <f>ROUND(I115*H115,2)</f>
        <v>0</v>
      </c>
      <c r="BL115" s="19" t="s">
        <v>648</v>
      </c>
      <c r="BM115" s="191" t="s">
        <v>1157</v>
      </c>
    </row>
    <row r="116" spans="1:65" s="13" customFormat="1" ht="11.25">
      <c r="B116" s="198"/>
      <c r="C116" s="199"/>
      <c r="D116" s="200" t="s">
        <v>191</v>
      </c>
      <c r="E116" s="201" t="s">
        <v>19</v>
      </c>
      <c r="F116" s="202" t="s">
        <v>1153</v>
      </c>
      <c r="G116" s="199"/>
      <c r="H116" s="203">
        <v>1</v>
      </c>
      <c r="I116" s="204"/>
      <c r="J116" s="199"/>
      <c r="K116" s="199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191</v>
      </c>
      <c r="AU116" s="209" t="s">
        <v>95</v>
      </c>
      <c r="AV116" s="13" t="s">
        <v>82</v>
      </c>
      <c r="AW116" s="13" t="s">
        <v>35</v>
      </c>
      <c r="AX116" s="13" t="s">
        <v>73</v>
      </c>
      <c r="AY116" s="209" t="s">
        <v>137</v>
      </c>
    </row>
    <row r="117" spans="1:65" s="14" customFormat="1" ht="11.25">
      <c r="B117" s="210"/>
      <c r="C117" s="211"/>
      <c r="D117" s="200" t="s">
        <v>191</v>
      </c>
      <c r="E117" s="212" t="s">
        <v>19</v>
      </c>
      <c r="F117" s="213" t="s">
        <v>193</v>
      </c>
      <c r="G117" s="211"/>
      <c r="H117" s="214">
        <v>1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191</v>
      </c>
      <c r="AU117" s="220" t="s">
        <v>95</v>
      </c>
      <c r="AV117" s="14" t="s">
        <v>143</v>
      </c>
      <c r="AW117" s="14" t="s">
        <v>35</v>
      </c>
      <c r="AX117" s="14" t="s">
        <v>80</v>
      </c>
      <c r="AY117" s="220" t="s">
        <v>137</v>
      </c>
    </row>
    <row r="118" spans="1:65" s="2" customFormat="1" ht="16.5" customHeight="1">
      <c r="A118" s="36"/>
      <c r="B118" s="37"/>
      <c r="C118" s="180" t="s">
        <v>168</v>
      </c>
      <c r="D118" s="180" t="s">
        <v>139</v>
      </c>
      <c r="E118" s="181" t="s">
        <v>674</v>
      </c>
      <c r="F118" s="182" t="s">
        <v>675</v>
      </c>
      <c r="G118" s="183" t="s">
        <v>647</v>
      </c>
      <c r="H118" s="184">
        <v>1</v>
      </c>
      <c r="I118" s="185"/>
      <c r="J118" s="186">
        <f>ROUND(I118*H118,2)</f>
        <v>0</v>
      </c>
      <c r="K118" s="182" t="s">
        <v>19</v>
      </c>
      <c r="L118" s="41"/>
      <c r="M118" s="187" t="s">
        <v>19</v>
      </c>
      <c r="N118" s="188" t="s">
        <v>44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648</v>
      </c>
      <c r="AT118" s="191" t="s">
        <v>139</v>
      </c>
      <c r="AU118" s="191" t="s">
        <v>95</v>
      </c>
      <c r="AY118" s="19" t="s">
        <v>137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80</v>
      </c>
      <c r="BK118" s="192">
        <f>ROUND(I118*H118,2)</f>
        <v>0</v>
      </c>
      <c r="BL118" s="19" t="s">
        <v>648</v>
      </c>
      <c r="BM118" s="191" t="s">
        <v>1158</v>
      </c>
    </row>
    <row r="119" spans="1:65" s="13" customFormat="1" ht="11.25">
      <c r="B119" s="198"/>
      <c r="C119" s="199"/>
      <c r="D119" s="200" t="s">
        <v>191</v>
      </c>
      <c r="E119" s="201" t="s">
        <v>19</v>
      </c>
      <c r="F119" s="202" t="s">
        <v>1153</v>
      </c>
      <c r="G119" s="199"/>
      <c r="H119" s="203">
        <v>1</v>
      </c>
      <c r="I119" s="204"/>
      <c r="J119" s="199"/>
      <c r="K119" s="199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191</v>
      </c>
      <c r="AU119" s="209" t="s">
        <v>95</v>
      </c>
      <c r="AV119" s="13" t="s">
        <v>82</v>
      </c>
      <c r="AW119" s="13" t="s">
        <v>35</v>
      </c>
      <c r="AX119" s="13" t="s">
        <v>73</v>
      </c>
      <c r="AY119" s="209" t="s">
        <v>137</v>
      </c>
    </row>
    <row r="120" spans="1:65" s="14" customFormat="1" ht="11.25">
      <c r="B120" s="210"/>
      <c r="C120" s="211"/>
      <c r="D120" s="200" t="s">
        <v>191</v>
      </c>
      <c r="E120" s="212" t="s">
        <v>19</v>
      </c>
      <c r="F120" s="213" t="s">
        <v>193</v>
      </c>
      <c r="G120" s="211"/>
      <c r="H120" s="214">
        <v>1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191</v>
      </c>
      <c r="AU120" s="220" t="s">
        <v>95</v>
      </c>
      <c r="AV120" s="14" t="s">
        <v>143</v>
      </c>
      <c r="AW120" s="14" t="s">
        <v>35</v>
      </c>
      <c r="AX120" s="14" t="s">
        <v>80</v>
      </c>
      <c r="AY120" s="220" t="s">
        <v>137</v>
      </c>
    </row>
    <row r="121" spans="1:65" s="2" customFormat="1" ht="16.5" customHeight="1">
      <c r="A121" s="36"/>
      <c r="B121" s="37"/>
      <c r="C121" s="180" t="s">
        <v>174</v>
      </c>
      <c r="D121" s="180" t="s">
        <v>139</v>
      </c>
      <c r="E121" s="181" t="s">
        <v>677</v>
      </c>
      <c r="F121" s="182" t="s">
        <v>678</v>
      </c>
      <c r="G121" s="183" t="s">
        <v>647</v>
      </c>
      <c r="H121" s="184">
        <v>1</v>
      </c>
      <c r="I121" s="185"/>
      <c r="J121" s="186">
        <f>ROUND(I121*H121,2)</f>
        <v>0</v>
      </c>
      <c r="K121" s="182" t="s">
        <v>19</v>
      </c>
      <c r="L121" s="41"/>
      <c r="M121" s="187" t="s">
        <v>19</v>
      </c>
      <c r="N121" s="188" t="s">
        <v>44</v>
      </c>
      <c r="O121" s="66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648</v>
      </c>
      <c r="AT121" s="191" t="s">
        <v>139</v>
      </c>
      <c r="AU121" s="191" t="s">
        <v>95</v>
      </c>
      <c r="AY121" s="19" t="s">
        <v>137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80</v>
      </c>
      <c r="BK121" s="192">
        <f>ROUND(I121*H121,2)</f>
        <v>0</v>
      </c>
      <c r="BL121" s="19" t="s">
        <v>648</v>
      </c>
      <c r="BM121" s="191" t="s">
        <v>1159</v>
      </c>
    </row>
    <row r="122" spans="1:65" s="13" customFormat="1" ht="11.25">
      <c r="B122" s="198"/>
      <c r="C122" s="199"/>
      <c r="D122" s="200" t="s">
        <v>191</v>
      </c>
      <c r="E122" s="201" t="s">
        <v>19</v>
      </c>
      <c r="F122" s="202" t="s">
        <v>1153</v>
      </c>
      <c r="G122" s="199"/>
      <c r="H122" s="203">
        <v>1</v>
      </c>
      <c r="I122" s="204"/>
      <c r="J122" s="199"/>
      <c r="K122" s="199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191</v>
      </c>
      <c r="AU122" s="209" t="s">
        <v>95</v>
      </c>
      <c r="AV122" s="13" t="s">
        <v>82</v>
      </c>
      <c r="AW122" s="13" t="s">
        <v>35</v>
      </c>
      <c r="AX122" s="13" t="s">
        <v>73</v>
      </c>
      <c r="AY122" s="209" t="s">
        <v>137</v>
      </c>
    </row>
    <row r="123" spans="1:65" s="14" customFormat="1" ht="11.25">
      <c r="B123" s="210"/>
      <c r="C123" s="211"/>
      <c r="D123" s="200" t="s">
        <v>191</v>
      </c>
      <c r="E123" s="212" t="s">
        <v>19</v>
      </c>
      <c r="F123" s="213" t="s">
        <v>193</v>
      </c>
      <c r="G123" s="211"/>
      <c r="H123" s="214">
        <v>1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191</v>
      </c>
      <c r="AU123" s="220" t="s">
        <v>95</v>
      </c>
      <c r="AV123" s="14" t="s">
        <v>143</v>
      </c>
      <c r="AW123" s="14" t="s">
        <v>35</v>
      </c>
      <c r="AX123" s="14" t="s">
        <v>80</v>
      </c>
      <c r="AY123" s="220" t="s">
        <v>137</v>
      </c>
    </row>
    <row r="124" spans="1:65" s="12" customFormat="1" ht="20.85" customHeight="1">
      <c r="B124" s="164"/>
      <c r="C124" s="165"/>
      <c r="D124" s="166" t="s">
        <v>72</v>
      </c>
      <c r="E124" s="178" t="s">
        <v>680</v>
      </c>
      <c r="F124" s="178" t="s">
        <v>681</v>
      </c>
      <c r="G124" s="165"/>
      <c r="H124" s="165"/>
      <c r="I124" s="168"/>
      <c r="J124" s="179">
        <f>BK124</f>
        <v>0</v>
      </c>
      <c r="K124" s="165"/>
      <c r="L124" s="170"/>
      <c r="M124" s="171"/>
      <c r="N124" s="172"/>
      <c r="O124" s="172"/>
      <c r="P124" s="173">
        <f>SUM(P125:P127)</f>
        <v>0</v>
      </c>
      <c r="Q124" s="172"/>
      <c r="R124" s="173">
        <f>SUM(R125:R127)</f>
        <v>0</v>
      </c>
      <c r="S124" s="172"/>
      <c r="T124" s="174">
        <f>SUM(T125:T127)</f>
        <v>0</v>
      </c>
      <c r="AR124" s="175" t="s">
        <v>158</v>
      </c>
      <c r="AT124" s="176" t="s">
        <v>72</v>
      </c>
      <c r="AU124" s="176" t="s">
        <v>82</v>
      </c>
      <c r="AY124" s="175" t="s">
        <v>137</v>
      </c>
      <c r="BK124" s="177">
        <f>SUM(BK125:BK127)</f>
        <v>0</v>
      </c>
    </row>
    <row r="125" spans="1:65" s="2" customFormat="1" ht="16.5" customHeight="1">
      <c r="A125" s="36"/>
      <c r="B125" s="37"/>
      <c r="C125" s="180" t="s">
        <v>180</v>
      </c>
      <c r="D125" s="180" t="s">
        <v>139</v>
      </c>
      <c r="E125" s="181" t="s">
        <v>682</v>
      </c>
      <c r="F125" s="182" t="s">
        <v>683</v>
      </c>
      <c r="G125" s="183" t="s">
        <v>647</v>
      </c>
      <c r="H125" s="184">
        <v>1</v>
      </c>
      <c r="I125" s="185"/>
      <c r="J125" s="186">
        <f>ROUND(I125*H125,2)</f>
        <v>0</v>
      </c>
      <c r="K125" s="182" t="s">
        <v>19</v>
      </c>
      <c r="L125" s="41"/>
      <c r="M125" s="187" t="s">
        <v>19</v>
      </c>
      <c r="N125" s="188" t="s">
        <v>44</v>
      </c>
      <c r="O125" s="66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648</v>
      </c>
      <c r="AT125" s="191" t="s">
        <v>139</v>
      </c>
      <c r="AU125" s="191" t="s">
        <v>95</v>
      </c>
      <c r="AY125" s="19" t="s">
        <v>137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80</v>
      </c>
      <c r="BK125" s="192">
        <f>ROUND(I125*H125,2)</f>
        <v>0</v>
      </c>
      <c r="BL125" s="19" t="s">
        <v>648</v>
      </c>
      <c r="BM125" s="191" t="s">
        <v>1160</v>
      </c>
    </row>
    <row r="126" spans="1:65" s="13" customFormat="1" ht="11.25">
      <c r="B126" s="198"/>
      <c r="C126" s="199"/>
      <c r="D126" s="200" t="s">
        <v>191</v>
      </c>
      <c r="E126" s="201" t="s">
        <v>19</v>
      </c>
      <c r="F126" s="202" t="s">
        <v>1153</v>
      </c>
      <c r="G126" s="199"/>
      <c r="H126" s="203">
        <v>1</v>
      </c>
      <c r="I126" s="204"/>
      <c r="J126" s="199"/>
      <c r="K126" s="199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191</v>
      </c>
      <c r="AU126" s="209" t="s">
        <v>95</v>
      </c>
      <c r="AV126" s="13" t="s">
        <v>82</v>
      </c>
      <c r="AW126" s="13" t="s">
        <v>35</v>
      </c>
      <c r="AX126" s="13" t="s">
        <v>73</v>
      </c>
      <c r="AY126" s="209" t="s">
        <v>137</v>
      </c>
    </row>
    <row r="127" spans="1:65" s="14" customFormat="1" ht="11.25">
      <c r="B127" s="210"/>
      <c r="C127" s="211"/>
      <c r="D127" s="200" t="s">
        <v>191</v>
      </c>
      <c r="E127" s="212" t="s">
        <v>19</v>
      </c>
      <c r="F127" s="213" t="s">
        <v>193</v>
      </c>
      <c r="G127" s="211"/>
      <c r="H127" s="214">
        <v>1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191</v>
      </c>
      <c r="AU127" s="220" t="s">
        <v>95</v>
      </c>
      <c r="AV127" s="14" t="s">
        <v>143</v>
      </c>
      <c r="AW127" s="14" t="s">
        <v>35</v>
      </c>
      <c r="AX127" s="14" t="s">
        <v>80</v>
      </c>
      <c r="AY127" s="220" t="s">
        <v>137</v>
      </c>
    </row>
    <row r="128" spans="1:65" s="12" customFormat="1" ht="20.85" customHeight="1">
      <c r="B128" s="164"/>
      <c r="C128" s="165"/>
      <c r="D128" s="166" t="s">
        <v>72</v>
      </c>
      <c r="E128" s="178" t="s">
        <v>685</v>
      </c>
      <c r="F128" s="178" t="s">
        <v>686</v>
      </c>
      <c r="G128" s="165"/>
      <c r="H128" s="165"/>
      <c r="I128" s="168"/>
      <c r="J128" s="179">
        <f>BK128</f>
        <v>0</v>
      </c>
      <c r="K128" s="165"/>
      <c r="L128" s="170"/>
      <c r="M128" s="171"/>
      <c r="N128" s="172"/>
      <c r="O128" s="172"/>
      <c r="P128" s="173">
        <f>SUM(P129:P131)</f>
        <v>0</v>
      </c>
      <c r="Q128" s="172"/>
      <c r="R128" s="173">
        <f>SUM(R129:R131)</f>
        <v>0</v>
      </c>
      <c r="S128" s="172"/>
      <c r="T128" s="174">
        <f>SUM(T129:T131)</f>
        <v>0</v>
      </c>
      <c r="AR128" s="175" t="s">
        <v>158</v>
      </c>
      <c r="AT128" s="176" t="s">
        <v>72</v>
      </c>
      <c r="AU128" s="176" t="s">
        <v>82</v>
      </c>
      <c r="AY128" s="175" t="s">
        <v>137</v>
      </c>
      <c r="BK128" s="177">
        <f>SUM(BK129:BK131)</f>
        <v>0</v>
      </c>
    </row>
    <row r="129" spans="1:65" s="2" customFormat="1" ht="16.5" customHeight="1">
      <c r="A129" s="36"/>
      <c r="B129" s="37"/>
      <c r="C129" s="180" t="s">
        <v>186</v>
      </c>
      <c r="D129" s="180" t="s">
        <v>139</v>
      </c>
      <c r="E129" s="181" t="s">
        <v>687</v>
      </c>
      <c r="F129" s="182" t="s">
        <v>688</v>
      </c>
      <c r="G129" s="183" t="s">
        <v>647</v>
      </c>
      <c r="H129" s="184">
        <v>1</v>
      </c>
      <c r="I129" s="185"/>
      <c r="J129" s="186">
        <f>ROUND(I129*H129,2)</f>
        <v>0</v>
      </c>
      <c r="K129" s="182" t="s">
        <v>19</v>
      </c>
      <c r="L129" s="41"/>
      <c r="M129" s="187" t="s">
        <v>19</v>
      </c>
      <c r="N129" s="188" t="s">
        <v>44</v>
      </c>
      <c r="O129" s="66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648</v>
      </c>
      <c r="AT129" s="191" t="s">
        <v>139</v>
      </c>
      <c r="AU129" s="191" t="s">
        <v>95</v>
      </c>
      <c r="AY129" s="19" t="s">
        <v>137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80</v>
      </c>
      <c r="BK129" s="192">
        <f>ROUND(I129*H129,2)</f>
        <v>0</v>
      </c>
      <c r="BL129" s="19" t="s">
        <v>648</v>
      </c>
      <c r="BM129" s="191" t="s">
        <v>1161</v>
      </c>
    </row>
    <row r="130" spans="1:65" s="13" customFormat="1" ht="11.25">
      <c r="B130" s="198"/>
      <c r="C130" s="199"/>
      <c r="D130" s="200" t="s">
        <v>191</v>
      </c>
      <c r="E130" s="201" t="s">
        <v>19</v>
      </c>
      <c r="F130" s="202" t="s">
        <v>1153</v>
      </c>
      <c r="G130" s="199"/>
      <c r="H130" s="203">
        <v>1</v>
      </c>
      <c r="I130" s="204"/>
      <c r="J130" s="199"/>
      <c r="K130" s="199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191</v>
      </c>
      <c r="AU130" s="209" t="s">
        <v>95</v>
      </c>
      <c r="AV130" s="13" t="s">
        <v>82</v>
      </c>
      <c r="AW130" s="13" t="s">
        <v>35</v>
      </c>
      <c r="AX130" s="13" t="s">
        <v>73</v>
      </c>
      <c r="AY130" s="209" t="s">
        <v>137</v>
      </c>
    </row>
    <row r="131" spans="1:65" s="14" customFormat="1" ht="11.25">
      <c r="B131" s="210"/>
      <c r="C131" s="211"/>
      <c r="D131" s="200" t="s">
        <v>191</v>
      </c>
      <c r="E131" s="212" t="s">
        <v>19</v>
      </c>
      <c r="F131" s="213" t="s">
        <v>193</v>
      </c>
      <c r="G131" s="211"/>
      <c r="H131" s="214">
        <v>1</v>
      </c>
      <c r="I131" s="215"/>
      <c r="J131" s="211"/>
      <c r="K131" s="211"/>
      <c r="L131" s="216"/>
      <c r="M131" s="245"/>
      <c r="N131" s="246"/>
      <c r="O131" s="246"/>
      <c r="P131" s="246"/>
      <c r="Q131" s="246"/>
      <c r="R131" s="246"/>
      <c r="S131" s="246"/>
      <c r="T131" s="247"/>
      <c r="AT131" s="220" t="s">
        <v>191</v>
      </c>
      <c r="AU131" s="220" t="s">
        <v>95</v>
      </c>
      <c r="AV131" s="14" t="s">
        <v>143</v>
      </c>
      <c r="AW131" s="14" t="s">
        <v>35</v>
      </c>
      <c r="AX131" s="14" t="s">
        <v>80</v>
      </c>
      <c r="AY131" s="220" t="s">
        <v>137</v>
      </c>
    </row>
    <row r="132" spans="1:65" s="2" customFormat="1" ht="6.95" customHeight="1">
      <c r="A132" s="36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41"/>
      <c r="M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</sheetData>
  <sheetProtection algorithmName="SHA-512" hashValue="Pd5jEMZ4aY7xM3hpw72NbHoDnC6IE2EYxiKlWmAd3uXRa5v97SEprr0v7JmCrPEInPu8/qvSWkrM9Nwhh53ZqA==" saltValue="39Gru/YmDmb3zh0T8Sn2tnFkGeavhc90ZaRcT26l0cM5dnOnaflZJCPdV01ciqlGP0QcZit3EfPxMy4Z4eo9Ew==" spinCount="100000" sheet="1" objects="1" scenarios="1" formatColumns="0" formatRows="0" autoFilter="0"/>
  <autoFilter ref="C91:K131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SO 101 -  Polní cesta C24</vt:lpstr>
      <vt:lpstr>VRN - Vedlejší rozpočtové...</vt:lpstr>
      <vt:lpstr>SO 102-1 - Polní cesta C4...</vt:lpstr>
      <vt:lpstr>VRN - Vedlejší rozpočtové..._01</vt:lpstr>
      <vt:lpstr>SO 102-2 - Polní cesta C4...</vt:lpstr>
      <vt:lpstr>VRN - Vedlejší rozpočtové..._02</vt:lpstr>
      <vt:lpstr>SO 104 - Polní cesta C69</vt:lpstr>
      <vt:lpstr>VRN - Vedlejší rozpočtové..._03</vt:lpstr>
      <vt:lpstr>Pokyny pro vyplnění</vt:lpstr>
      <vt:lpstr>'Rekapitulace stavby'!Názvy_tisku</vt:lpstr>
      <vt:lpstr>'SO 101 -  Polní cesta C24'!Názvy_tisku</vt:lpstr>
      <vt:lpstr>'SO 102-1 - Polní cesta C4...'!Názvy_tisku</vt:lpstr>
      <vt:lpstr>'SO 102-2 - Polní cesta C4...'!Názvy_tisku</vt:lpstr>
      <vt:lpstr>'SO 104 - Polní cesta C69'!Názvy_tisku</vt:lpstr>
      <vt:lpstr>'VRN - Vedlejší rozpočtové...'!Názvy_tisku</vt:lpstr>
      <vt:lpstr>'VRN - Vedlejší rozpočtové..._01'!Názvy_tisku</vt:lpstr>
      <vt:lpstr>'VRN - Vedlejší rozpočtové..._02'!Názvy_tisku</vt:lpstr>
      <vt:lpstr>'VRN - Vedlejší rozpočtové..._03'!Názvy_tisku</vt:lpstr>
      <vt:lpstr>'Pokyny pro vyplnění'!Oblast_tisku</vt:lpstr>
      <vt:lpstr>'Rekapitulace stavby'!Oblast_tisku</vt:lpstr>
      <vt:lpstr>'SO 101 -  Polní cesta C24'!Oblast_tisku</vt:lpstr>
      <vt:lpstr>'SO 102-1 - Polní cesta C4...'!Oblast_tisku</vt:lpstr>
      <vt:lpstr>'SO 102-2 - Polní cesta C4...'!Oblast_tisku</vt:lpstr>
      <vt:lpstr>'SO 104 - Polní cesta C69'!Oblast_tisku</vt:lpstr>
      <vt:lpstr>'VRN - Vedlejší rozpočtové...'!Oblast_tisku</vt:lpstr>
      <vt:lpstr>'VRN - Vedlejší rozpočtové..._01'!Oblast_tisku</vt:lpstr>
      <vt:lpstr>'VRN - Vedlejší rozpočtové..._02'!Oblast_tisku</vt:lpstr>
      <vt:lpstr>'VRN - Vedlejší rozpočtové..._03'!Oblast_tisku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AGROPROJEKT PSO</cp:lastModifiedBy>
  <dcterms:created xsi:type="dcterms:W3CDTF">2024-03-11T09:36:00Z</dcterms:created>
  <dcterms:modified xsi:type="dcterms:W3CDTF">2024-03-11T10:33:44Z</dcterms:modified>
</cp:coreProperties>
</file>